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08" i="3" l="1"/>
  <c r="E110" i="3"/>
  <c r="E52" i="3" l="1"/>
  <c r="CX31" i="10" l="1"/>
  <c r="CX18" i="10" l="1"/>
  <c r="E58" i="3" l="1"/>
  <c r="E50" i="3"/>
  <c r="E45" i="3"/>
  <c r="E109" i="3"/>
  <c r="E104" i="3"/>
  <c r="E107" i="3"/>
  <c r="E103" i="3"/>
  <c r="E18" i="3"/>
  <c r="E122" i="3" l="1"/>
  <c r="E106" i="3" l="1"/>
  <c r="E105" i="3"/>
  <c r="E116" i="3" l="1"/>
  <c r="E6" i="3"/>
  <c r="X58" i="3" l="1"/>
  <c r="T58" i="3"/>
  <c r="X51" i="3"/>
  <c r="T51" i="3"/>
  <c r="E51" i="3"/>
  <c r="T45" i="3"/>
  <c r="CZ39" i="10" l="1"/>
  <c r="CY38" i="10"/>
  <c r="X16" i="3"/>
  <c r="X15" i="3"/>
  <c r="T15" i="3"/>
  <c r="X108" i="3"/>
  <c r="X107" i="3"/>
  <c r="T107" i="3"/>
  <c r="T110" i="3"/>
  <c r="X80" i="3"/>
  <c r="X110" i="3"/>
  <c r="T108" i="3"/>
  <c r="X105" i="3"/>
  <c r="T105" i="3"/>
  <c r="X104" i="3"/>
  <c r="T104" i="3"/>
  <c r="X103" i="3"/>
  <c r="T103" i="3"/>
  <c r="T80" i="3"/>
  <c r="E80" i="3"/>
  <c r="X53" i="3"/>
  <c r="T53" i="3"/>
  <c r="X52" i="3"/>
  <c r="T52" i="3"/>
  <c r="X50" i="3"/>
  <c r="T50" i="3"/>
  <c r="X46" i="3"/>
  <c r="T46" i="3"/>
  <c r="E46" i="3"/>
  <c r="X45" i="3"/>
  <c r="E60" i="3" l="1"/>
  <c r="E22" i="3" l="1"/>
  <c r="E47"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AE38" i="3" l="1"/>
  <c r="AD38" i="3"/>
  <c r="S153" i="16"/>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<sst xmlns="http://schemas.openxmlformats.org/spreadsheetml/2006/main" count="5835" uniqueCount="958">
  <si>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</si>
  <si>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</si>
  <si>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</si>
  <si>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</si>
  <si>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</si>
  <si>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</si>
  <si>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</si>
  <si>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</si>
  <si>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</si>
  <si>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</si>
  <si>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</si>
  <si>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</si>
  <si>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</si>
  <si>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</si>
  <si>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</si>
  <si>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</si>
  <si>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</si>
  <si>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</si>
  <si>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</si>
  <si>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</si>
  <si>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</si>
  <si>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</si>
  <si>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</si>
  <si>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</si>
  <si>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</si>
  <si>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</si>
  <si>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</si>
  <si>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</si>
  <si>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</si>
  <si>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</si>
  <si>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</si>
  <si>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</si>
  <si>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</si>
  <si>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</si>
  <si>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</si>
  <si>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</si>
  <si>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</si>
  <si>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</si>
  <si>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</si>
  <si>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</si>
  <si>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</si>
  <si>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</si>
  <si>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</si>
  <si>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</si>
  <si>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</si>
  <si>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</si>
  <si>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</si>
  <si>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</si>
  <si>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</si>
  <si>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</si>
  <si>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</si>
  <si>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</si>
  <si>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</si>
  <si>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</si>
  <si>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</si>
  <si>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</si>
  <si>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</si>
  <si>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</si>
  <si>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</si>
  <si>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</si>
  <si>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</si>
  <si>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</si>
  <si>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</si>
  <si>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</si>
  <si>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</si>
  <si>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</si>
  <si>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</si>
  <si>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</si>
  <si>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</si>
  <si>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</si>
  <si>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</si>
  <si>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</si>
  <si>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</si>
  <si>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</si>
  <si>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</si>
  <si>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</si>
  <si>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</si>
  <si>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</si>
  <si>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</si>
  <si>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</si>
  <si>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</si>
  <si>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</si>
  <si>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</si>
  <si>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</si>
  <si>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</si>
  <si>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</si>
  <si>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</si>
  <si>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</si>
  <si>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</si>
  <si>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</si>
  <si>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</si>
  <si>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</si>
  <si>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</si>
  <si>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</si>
  <si>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</si>
  <si>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</si>
  <si>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</si>
  <si>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</si>
  <si>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</si>
  <si>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</si>
  <si>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</si>
  <si>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</si>
  <si>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</si>
  <si>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</si>
  <si>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</si>
  <si>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</si>
  <si>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</si>
  <si>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</si>
  <si>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</si>
  <si>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</si>
  <si>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</si>
  <si>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</si>
  <si>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</si>
  <si>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</si>
  <si>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</si>
  <si>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</si>
  <si>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</si>
  <si>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</si>
  <si>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</si>
  <si>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</si>
  <si>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</si>
  <si>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</si>
  <si>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</si>
  <si>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</si>
  <si>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</si>
  <si>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</si>
  <si>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</si>
  <si>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</si>
  <si>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</si>
  <si>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</si>
  <si>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</si>
  <si>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</si>
  <si>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</si>
  <si>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</si>
  <si>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</si>
  <si>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</si>
  <si>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</si>
  <si>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</si>
  <si>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</si>
  <si>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</si>
  <si>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</si>
  <si>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</si>
  <si>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</si>
  <si>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</si>
  <si>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</si>
  <si>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</si>
  <si>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</si>
  <si>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</si>
  <si>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</si>
  <si>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</si>
  <si>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</si>
  <si>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</si>
  <si>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</si>
  <si>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</si>
  <si>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</si>
  <si>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</si>
  <si>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</si>
  <si>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</si>
  <si>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</si>
  <si>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</si>
  <si>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</si>
  <si>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</si>
  <si>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</si>
  <si>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</si>
  <si>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</si>
  <si>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</si>
  <si>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</si>
  <si>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</si>
  <si>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</si>
  <si>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</si>
  <si>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</si>
  <si>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</si>
  <si>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</si>
  <si>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</si>
  <si>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</si>
  <si>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</si>
  <si>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</si>
  <si>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</si>
  <si>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</si>
  <si>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</si>
  <si>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</si>
  <si>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</si>
  <si>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</si>
  <si>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</si>
  <si>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</si>
  <si>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</si>
  <si>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</si>
  <si>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</si>
  <si>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</si>
  <si>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</si>
  <si>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</si>
  <si>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</si>
  <si>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</si>
  <si>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</si>
  <si>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</si>
  <si>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</si>
  <si>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</si>
  <si>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</si>
  <si>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</si>
  <si>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</si>
  <si>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</si>
  <si>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</si>
  <si>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</si>
  <si>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</si>
  <si>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</si>
  <si>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</si>
  <si>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</si>
  <si>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</si>
  <si>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</si>
  <si>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</si>
  <si>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</si>
  <si>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</si>
  <si>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</si>
  <si>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</si>
  <si>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</si>
  <si>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</si>
  <si>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</si>
  <si>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</si>
  <si>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</si>
  <si>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</si>
  <si>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</si>
  <si>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</si>
  <si>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</si>
  <si>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</si>
  <si>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</si>
  <si>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</si>
  <si>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</si>
  <si>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</si>
  <si>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</si>
  <si>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</si>
  <si>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</si>
  <si>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</si>
  <si>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</si>
  <si>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</si>
  <si>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</si>
  <si>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</si>
  <si>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</si>
  <si>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</si>
  <si>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</si>
  <si>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</si>
  <si>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</si>
  <si>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</si>
  <si>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</si>
  <si>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</si>
  <si>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</si>
  <si>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</si>
  <si>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</si>
  <si>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</si>
  <si>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</si>
  <si>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</si>
  <si>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</si>
  <si>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</si>
  <si>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</si>
  <si>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</si>
  <si>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</si>
  <si>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</si>
  <si>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</si>
  <si>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</si>
  <si>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</si>
  <si>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</si>
  <si>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</si>
  <si>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</si>
  <si>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</si>
  <si>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</si>
  <si>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</si>
  <si>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</si>
  <si>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</si>
  <si>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</si>
  <si>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</si>
  <si>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</si>
  <si>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</si>
  <si>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</si>
  <si>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</si>
  <si>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</si>
  <si>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</si>
  <si>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</si>
  <si>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</si>
  <si>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</si>
  <si>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</si>
  <si>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</si>
  <si>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</si>
  <si>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</si>
  <si>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</si>
  <si>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</si>
  <si>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</si>
  <si>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</si>
  <si>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</si>
  <si>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</si>
  <si>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</si>
  <si>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</si>
  <si>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</si>
  <si>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</si>
  <si>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</si>
  <si>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</si>
  <si>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</si>
  <si>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</si>
  <si>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</si>
  <si>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</si>
  <si>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</si>
  <si>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</si>
  <si>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</si>
  <si>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</si>
  <si>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</si>
  <si>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</si>
  <si>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</si>
  <si>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</si>
  <si>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</si>
  <si>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</si>
  <si>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</si>
  <si>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</si>
  <si>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</si>
  <si>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</si>
  <si>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</si>
  <si>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</si>
  <si>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</si>
  <si>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</si>
  <si>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</si>
  <si>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</si>
  <si>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</si>
  <si>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</si>
  <si>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</si>
  <si>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</si>
  <si>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</si>
  <si>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</si>
  <si>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</si>
  <si>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</si>
  <si>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</si>
  <si>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</si>
  <si>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</si>
  <si>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</si>
  <si>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</si>
  <si>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</si>
  <si>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</si>
  <si>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</si>
  <si>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</si>
  <si>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</si>
  <si>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</si>
  <si>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</si>
  <si>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</si>
  <si>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</si>
  <si>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</si>
  <si>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</si>
  <si>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</si>
  <si>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</si>
  <si>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</si>
  <si>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</si>
  <si>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</si>
  <si>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</si>
  <si>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</si>
  <si>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</si>
  <si>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</si>
  <si>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</si>
  <si>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</si>
  <si>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</si>
  <si>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</si>
  <si>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</si>
  <si>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</si>
  <si>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</si>
  <si>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</si>
  <si>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</si>
  <si>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</si>
  <si>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</si>
  <si>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</si>
  <si>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</si>
  <si>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</si>
  <si>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</si>
  <si>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</si>
  <si>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</si>
  <si>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</si>
  <si>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</si>
  <si>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</si>
  <si>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</si>
  <si>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</si>
  <si>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</si>
  <si>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</si>
  <si>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</si>
  <si>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</si>
  <si>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</si>
  <si>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</si>
  <si>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</si>
  <si>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</si>
  <si>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</si>
  <si>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</si>
  <si>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</si>
  <si>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</si>
  <si>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</si>
  <si>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</si>
  <si>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</si>
  <si>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</si>
  <si>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</si>
  <si>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</si>
  <si>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</si>
  <si>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</si>
  <si>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</si>
  <si>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</si>
  <si>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</si>
  <si>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</si>
  <si>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</si>
  <si>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</si>
  <si>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</si>
  <si>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</si>
  <si>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</si>
  <si>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</si>
  <si>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</si>
  <si>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</si>
  <si>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</si>
  <si>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</si>
  <si>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</si>
  <si>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</si>
  <si>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</si>
  <si>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</si>
  <si>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</si>
  <si>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</si>
  <si>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</si>
  <si>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</si>
  <si>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</si>
  <si>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</si>
  <si>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</si>
  <si>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</si>
  <si>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</si>
  <si>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</si>
  <si>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</si>
  <si>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</si>
  <si>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</si>
  <si>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</si>
  <si>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</si>
  <si>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</si>
  <si>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</si>
  <si>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</si>
  <si>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</si>
  <si>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</si>
  <si>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</si>
  <si>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</si>
  <si>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</si>
  <si>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</si>
  <si>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</si>
  <si>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</si>
  <si>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</si>
  <si>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</si>
  <si>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</si>
  <si>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</si>
  <si>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</si>
  <si>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</si>
  <si>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</si>
  <si>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</si>
  <si>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</si>
  <si>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</si>
  <si>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</si>
  <si>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</si>
  <si>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</si>
  <si>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</si>
  <si>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</si>
  <si>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</si>
  <si>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</si>
  <si>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</si>
  <si>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</si>
  <si>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</si>
  <si>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</si>
  <si>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</si>
  <si>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</si>
  <si>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</si>
  <si>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</si>
  <si>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</si>
  <si>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</si>
  <si>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</si>
  <si>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</si>
  <si>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</si>
  <si>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</si>
  <si>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</si>
  <si>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</si>
  <si>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</si>
  <si>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</si>
  <si>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</si>
  <si>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</si>
  <si>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</si>
  <si>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</si>
  <si>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</si>
  <si>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</si>
  <si>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</si>
  <si>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</si>
  <si>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</si>
  <si>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</si>
  <si>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</si>
  <si>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</si>
  <si>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</si>
  <si>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</si>
  <si>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</si>
  <si>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</si>
  <si>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</si>
  <si>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</si>
  <si>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</si>
  <si>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</si>
  <si>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</si>
  <si>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</si>
  <si>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</si>
  <si>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</si>
  <si>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</si>
  <si>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</si>
  <si>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</si>
  <si>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</si>
  <si>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</si>
  <si>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</si>
  <si>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</si>
  <si>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</si>
  <si>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</si>
  <si>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</si>
  <si>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</si>
  <si>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</si>
  <si>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</si>
  <si>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</si>
  <si>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</si>
  <si>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</si>
  <si>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</si>
  <si>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</si>
  <si>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</si>
  <si>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</si>
  <si>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</si>
  <si>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</si>
  <si>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</si>
  <si>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</si>
  <si>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</si>
  <si>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</si>
  <si>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</si>
  <si>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</si>
  <si>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</si>
  <si>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</si>
  <si>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</si>
  <si>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</si>
  <si>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</si>
  <si>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</si>
  <si>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</si>
  <si>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</si>
  <si>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</si>
  <si>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</si>
  <si>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</si>
  <si>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</si>
  <si>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</si>
  <si>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</si>
  <si>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</si>
  <si>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</si>
  <si>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</si>
  <si>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</si>
  <si>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</si>
  <si>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</si>
  <si>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</si>
  <si>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</si>
  <si>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</si>
  <si>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</si>
  <si>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</si>
  <si>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</si>
  <si>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</si>
  <si>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</si>
  <si>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</si>
  <si>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</si>
  <si>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</si>
  <si>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</si>
  <si>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</si>
  <si>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</si>
  <si>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</si>
  <si>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</si>
  <si>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</si>
  <si>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</si>
  <si>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</si>
  <si>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</si>
  <si>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</si>
  <si>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</si>
  <si>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</si>
  <si>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</si>
  <si>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</si>
  <si>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</si>
  <si>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</si>
  <si>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</si>
  <si>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</si>
  <si>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</si>
  <si>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</si>
  <si>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</si>
  <si>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</si>
  <si>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</si>
  <si>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</si>
  <si>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</si>
  <si>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</si>
  <si>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</si>
  <si>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</si>
  <si>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</si>
  <si>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</si>
  <si>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</si>
  <si>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</si>
  <si>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</si>
  <si>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</si>
  <si>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</si>
  <si>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</si>
  <si>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</si>
  <si>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</si>
  <si>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</si>
  <si>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</si>
  <si>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</si>
  <si>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</si>
  <si>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</si>
  <si>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</si>
  <si>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</si>
  <si>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</si>
  <si>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</si>
  <si>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</si>
  <si>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</si>
  <si>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</si>
  <si>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</si>
  <si>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</si>
  <si>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</si>
  <si>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</si>
  <si>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</si>
  <si>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</si>
  <si>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</si>
  <si>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</si>
  <si>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</si>
  <si>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</si>
  <si>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</si>
  <si>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</si>
  <si>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</si>
  <si>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</si>
  <si>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</si>
  <si>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</si>
  <si>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</si>
  <si>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</si>
  <si>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</si>
  <si>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</si>
  <si>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</si>
  <si>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</si>
  <si>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</si>
  <si>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</si>
  <si>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</si>
  <si>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</si>
  <si>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</si>
  <si>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</si>
  <si>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</si>
  <si>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</si>
  <si>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</si>
  <si>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</si>
  <si>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</si>
  <si>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</si>
  <si>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</si>
  <si>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</si>
  <si>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</si>
  <si>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</si>
  <si>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</si>
  <si>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</si>
  <si>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</si>
  <si>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</si>
  <si>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</si>
  <si>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</si>
  <si>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</si>
  <si>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</si>
  <si>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</si>
  <si>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</si>
  <si>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</si>
  <si>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</si>
  <si>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</si>
  <si>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</si>
  <si>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</si>
  <si>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</si>
  <si>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</si>
  <si>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</si>
  <si>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</si>
  <si>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</si>
  <si>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</si>
  <si>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</si>
  <si>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</si>
  <si>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</si>
  <si>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</si>
  <si>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</si>
  <si>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</si>
  <si>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</si>
  <si>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</si>
  <si>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</si>
  <si>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</si>
  <si>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</si>
  <si>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</si>
  <si>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</si>
  <si>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</si>
  <si>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</si>
  <si>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</si>
  <si>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</si>
  <si>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</si>
  <si>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</si>
  <si>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</si>
  <si>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</si>
  <si>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</si>
  <si>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</si>
  <si>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</si>
  <si>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</si>
  <si>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</si>
  <si>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</si>
  <si>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</si>
  <si>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</si>
  <si>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</si>
  <si>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</si>
  <si>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</si>
  <si>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</si>
  <si>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</si>
  <si>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</si>
  <si>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</si>
  <si>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</si>
  <si>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</si>
  <si>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</si>
  <si>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</si>
  <si>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</si>
  <si>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</si>
  <si>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</si>
  <si>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</si>
  <si>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</si>
  <si>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</si>
  <si>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</si>
  <si>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</si>
  <si>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</si>
  <si>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</si>
  <si>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</si>
  <si>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</si>
  <si>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</si>
  <si>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</si>
  <si>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</si>
  <si>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</si>
  <si>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</si>
  <si>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</si>
  <si>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</si>
  <si>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</si>
  <si>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</si>
  <si>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</si>
  <si>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</si>
  <si>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</si>
  <si>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</si>
  <si>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</si>
  <si>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</si>
  <si>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</si>
  <si>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</si>
  <si>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</si>
  <si>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</si>
  <si>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</si>
  <si>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</si>
  <si>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</si>
  <si>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</si>
  <si>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</si>
  <si>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</si>
  <si>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</si>
  <si>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</si>
  <si>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</si>
  <si>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</si>
  <si>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</si>
  <si>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</si>
  <si>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</si>
  <si>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</si>
  <si>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</si>
  <si>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</si>
  <si>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</si>
  <si>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</si>
  <si>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</si>
  <si>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</si>
  <si>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</si>
  <si>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</si>
  <si>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</si>
  <si>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</si>
  <si>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</si>
  <si>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</si>
  <si>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</si>
  <si>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</si>
  <si>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</si>
  <si>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</si>
  <si>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</si>
  <si>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</si>
  <si>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</si>
  <si>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</si>
  <si>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</si>
  <si>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</si>
  <si>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</si>
  <si>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</si>
  <si>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</si>
  <si>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</si>
  <si>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</si>
  <si>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</si>
  <si>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</si>
  <si>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</si>
  <si>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</si>
  <si>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</si>
  <si>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</si>
  <si>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</si>
  <si>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</si>
  <si>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</si>
  <si>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</si>
  <si>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</si>
  <si>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</si>
  <si>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</si>
  <si>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</si>
  <si>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</si>
  <si>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</si>
  <si>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</si>
  <si>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</si>
  <si>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</si>
  <si>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</si>
  <si>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</si>
  <si>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</si>
  <si>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</si>
  <si>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</si>
  <si>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</si>
  <si>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</si>
  <si>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</si>
  <si>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</si>
  <si>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</si>
  <si>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</si>
  <si>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</si>
  <si>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</si>
  <si>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</si>
  <si>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</si>
  <si>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</si>
  <si>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</si>
  <si>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</si>
  <si>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</si>
  <si>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</si>
  <si>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</si>
  <si>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</si>
  <si>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</si>
  <si>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</si>
  <si>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</si>
  <si>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</si>
  <si>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</si>
  <si>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</si>
  <si>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</si>
  <si>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</si>
  <si>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</si>
  <si>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</si>
  <si>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</si>
  <si>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</si>
  <si>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</si>
  <si>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</si>
  <si>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</si>
  <si>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</si>
  <si>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</si>
  <si>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</si>
  <si>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</si>
  <si>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</si>
  <si>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</si>
  <si>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</si>
  <si>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</si>
  <si>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</si>
  <si>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</si>
  <si>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</si>
  <si>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</si>
  <si>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</si>
  <si>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</si>
  <si>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</si>
  <si>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</si>
  <si>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</si>
  <si>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</si>
  <si>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</si>
  <si>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</si>
  <si>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</si>
  <si>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</si>
  <si>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</si>
  <si>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</si>
  <si>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</si>
  <si>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</si>
  <si>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</si>
  <si>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</si>
  <si>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</si>
  <si>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</si>
  <si>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</si>
  <si>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</si>
  <si>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</si>
  <si>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</si>
  <si>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</si>
  <si>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</si>
  <si>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</si>
  <si>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</si>
  <si>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</si>
  <si>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</si>
  <si>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</si>
  <si>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</si>
  <si>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</si>
  <si>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</si>
  <si>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</si>
  <si>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</si>
  <si>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</si>
  <si>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</si>
  <si>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</si>
  <si>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</si>
  <si>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</si>
  <si>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</si>
  <si>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</si>
  <si>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</si>
  <si>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</si>
  <si>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</si>
  <si>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</si>
  <si>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</si>
  <si>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</si>
  <si>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</si>
  <si>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</si>
  <si>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</si>
  <si>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</si>
  <si>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</si>
  <si>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</si>
  <si>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</si>
  <si>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</si>
  <si>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</si>
  <si>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</si>
  <si>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</si>
  <si>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</si>
  <si>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</si>
  <si>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</si>
  <si>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</si>
  <si>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</si>
  <si>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</si>
  <si>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</si>
  <si>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</si>
  <si>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</si>
  <si>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</si>
  <si>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</si>
  <si>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</si>
  <si>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</si>
  <si>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</si>
  <si>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</si>
  <si>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</si>
  <si>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</si>
  <si>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</si>
  <si>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</si>
  <si>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</si>
  <si>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</si>
  <si>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</si>
  <si>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</si>
  <si>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</si>
  <si>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</si>
  <si>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</si>
  <si>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</si>
  <si>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</si>
  <si>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</si>
  <si>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</si>
  <si>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</si>
  <si>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</si>
  <si>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</si>
  <si>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</si>
  <si>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</si>
  <si>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</si>
  <si>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</si>
  <si>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</si>
  <si>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</si>
  <si>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</si>
  <si>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</si>
  <si>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</si>
  <si>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</si>
  <si>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</si>
  <si>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</si>
  <si>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</si>
  <si>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</si>
  <si>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</si>
  <si>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от «___»____________2023 г.</t>
  </si>
  <si>
    <t>"_____ " _________________ 2023 г.</t>
  </si>
  <si>
    <t>23</t>
  </si>
  <si>
    <t>втом числе:
в соответствии с Федеральным законом № 44-ФЗ</t>
  </si>
  <si>
    <t>И.о. директора</t>
  </si>
  <si>
    <t>О.В. Кондрашенко</t>
  </si>
  <si>
    <t>Директор департамента культуры и молодёжной политики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</si>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</sst>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14" sqref="X14:Y14"/>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2" t="s">
        <v>496</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7" t="s">
        <v>955</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2" t="s">
        <v>951</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943</v>
      </c>
      <c r="B20" s="884"/>
      <c r="C20" s="884"/>
      <c r="D20" s="884"/>
      <c r="E20" s="884"/>
      <c r="F20" s="884"/>
      <c r="G20" s="884"/>
      <c r="H20" s="884"/>
      <c r="I20" s="884"/>
      <c r="J20" s="884"/>
      <c r="K20" s="884"/>
      <c r="L20" s="884"/>
      <c r="M20" s="884"/>
      <c r="N20" s="884"/>
      <c r="O20" s="884"/>
      <c r="P20" s="884"/>
      <c r="Q20" s="884"/>
    </row>
    <row r="21" spans="1:17" ht="23.25">
      <c r="A21" s="884" t="s">
        <v>944</v>
      </c>
      <c r="B21" s="884"/>
      <c r="C21" s="884"/>
      <c r="D21" s="884"/>
      <c r="E21" s="884"/>
      <c r="F21" s="884"/>
      <c r="G21" s="884"/>
      <c r="H21" s="884"/>
      <c r="I21" s="884"/>
      <c r="J21" s="884"/>
      <c r="K21" s="884"/>
      <c r="L21" s="884"/>
      <c r="M21" s="884"/>
      <c r="N21" s="884"/>
      <c r="O21" s="884"/>
      <c r="P21" s="884"/>
      <c r="Q21" s="884"/>
    </row>
    <row r="22" spans="1:17" ht="23.25">
      <c r="A22" s="884" t="s">
        <v>950</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94" activePane="bottomRight" state="frozen"/>
      <selection pane="topRight" activeCell="F1" sqref="F1"/>
      <selection pane="bottomLeft" activeCell="A4" sqref="A4"/>
      <selection pane="bottomRight" activeCell="AH116" sqref="AH116"/>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945</v>
      </c>
      <c r="F3" s="896" t="s">
        <v>651</v>
      </c>
      <c r="G3" s="897"/>
      <c r="H3" s="898"/>
      <c r="I3" s="901" t="s">
        <v>652</v>
      </c>
      <c r="J3" s="902"/>
      <c r="K3" s="903"/>
      <c r="L3" s="875"/>
      <c r="M3" s="875"/>
      <c r="N3" s="875"/>
      <c r="O3" s="875"/>
      <c r="P3" s="875"/>
      <c r="Q3" s="875"/>
      <c r="R3" s="875"/>
      <c r="S3" s="875"/>
      <c r="T3" s="894" t="s">
        <v>946</v>
      </c>
      <c r="U3" s="873"/>
      <c r="V3" s="873"/>
      <c r="W3" s="873"/>
      <c r="X3" s="894" t="s">
        <v>947</v>
      </c>
      <c r="Y3" s="460"/>
      <c r="Z3" s="460"/>
      <c r="AA3" s="460"/>
      <c r="AB3" s="904" t="s">
        <v>14</v>
      </c>
    </row>
    <row r="4" spans="1:31">
      <c r="A4" s="887"/>
      <c r="B4" s="887"/>
      <c r="C4" s="887"/>
      <c r="D4" s="887"/>
      <c r="E4" s="895"/>
      <c r="F4" s="546" t="s">
        <v>650</v>
      </c>
      <c r="G4" s="546" t="s">
        <v>648</v>
      </c>
      <c r="H4" s="546" t="s">
        <v>649</v>
      </c>
      <c r="I4" s="547" t="s">
        <v>650</v>
      </c>
      <c r="J4" s="547" t="s">
        <v>648</v>
      </c>
      <c r="K4" s="547" t="s">
        <v>649</v>
      </c>
      <c r="L4" s="547"/>
      <c r="M4" s="547"/>
      <c r="N4" s="547"/>
      <c r="O4" s="547"/>
      <c r="P4" s="547"/>
      <c r="Q4" s="547"/>
      <c r="R4" s="547"/>
      <c r="S4" s="547"/>
      <c r="T4" s="895"/>
      <c r="U4" s="874">
        <v>2</v>
      </c>
      <c r="V4" s="874">
        <v>4</v>
      </c>
      <c r="W4" s="874">
        <v>5</v>
      </c>
      <c r="X4" s="895"/>
      <c r="Y4" s="367">
        <v>2</v>
      </c>
      <c r="Z4" s="367">
        <v>4</v>
      </c>
      <c r="AA4" s="367">
        <v>5</v>
      </c>
      <c r="AB4" s="905"/>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90" t="s">
        <v>23</v>
      </c>
      <c r="B6" s="891" t="s">
        <v>24</v>
      </c>
      <c r="C6" s="887" t="s">
        <v>25</v>
      </c>
      <c r="D6" s="887" t="s">
        <v>25</v>
      </c>
      <c r="E6" s="892">
        <f>122820.69+578268.85</f>
        <v>701089.54</v>
      </c>
      <c r="F6" s="899">
        <f>G6+H6</f>
        <v>1532575.99</v>
      </c>
      <c r="G6" s="899">
        <f>890702+268992.51</f>
        <v>1159694.51</v>
      </c>
      <c r="H6" s="899">
        <v>372881.48</v>
      </c>
      <c r="I6" s="548"/>
      <c r="J6" s="548"/>
      <c r="K6" s="548"/>
      <c r="L6" s="548"/>
      <c r="M6" s="548"/>
      <c r="N6" s="548"/>
      <c r="O6" s="548"/>
      <c r="P6" s="548"/>
      <c r="Q6" s="548"/>
      <c r="R6" s="548"/>
      <c r="S6" s="548"/>
      <c r="T6" s="893" t="s">
        <v>51</v>
      </c>
      <c r="U6" s="457"/>
      <c r="V6" s="457"/>
      <c r="W6" s="457"/>
      <c r="X6" s="893" t="s">
        <v>51</v>
      </c>
      <c r="Y6" s="34"/>
      <c r="Z6" s="34"/>
      <c r="AA6" s="34"/>
      <c r="AB6" s="888" t="s">
        <v>51</v>
      </c>
    </row>
    <row r="7" spans="1:31">
      <c r="A7" s="890"/>
      <c r="B7" s="891"/>
      <c r="C7" s="887"/>
      <c r="D7" s="887"/>
      <c r="E7" s="892"/>
      <c r="F7" s="900"/>
      <c r="G7" s="900"/>
      <c r="H7" s="900"/>
      <c r="I7" s="549"/>
      <c r="J7" s="549"/>
      <c r="K7" s="549"/>
      <c r="L7" s="549"/>
      <c r="M7" s="549"/>
      <c r="N7" s="549"/>
      <c r="O7" s="549"/>
      <c r="P7" s="549"/>
      <c r="Q7" s="549"/>
      <c r="R7" s="549"/>
      <c r="S7" s="549"/>
      <c r="T7" s="893"/>
      <c r="U7" s="457"/>
      <c r="V7" s="457"/>
      <c r="W7" s="457"/>
      <c r="X7" s="893"/>
      <c r="Y7" s="34"/>
      <c r="Z7" s="34"/>
      <c r="AA7" s="34"/>
      <c r="AB7" s="888"/>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80236321.760000005</v>
      </c>
      <c r="F11" s="519"/>
      <c r="G11" s="519"/>
      <c r="H11" s="519"/>
      <c r="I11" s="519"/>
      <c r="J11" s="519"/>
      <c r="K11" s="519"/>
      <c r="L11" s="519"/>
      <c r="M11" s="519"/>
      <c r="N11" s="519"/>
      <c r="O11" s="519"/>
      <c r="P11" s="519"/>
      <c r="Q11" s="519"/>
      <c r="R11" s="519"/>
      <c r="S11" s="519"/>
      <c r="T11" s="358">
        <f>T15+T22+T28</f>
        <v>70687348.760000005</v>
      </c>
      <c r="U11" s="36">
        <f>U15</f>
        <v>0</v>
      </c>
      <c r="V11" s="36" t="str">
        <f>V15</f>
        <v>2021 год</v>
      </c>
      <c r="W11" s="36">
        <v>4800</v>
      </c>
      <c r="X11" s="358">
        <f>X15+X22+X28</f>
        <v>59012116.409999996</v>
      </c>
      <c r="Y11" s="36">
        <f>Y15</f>
        <v>12701250</v>
      </c>
      <c r="Z11" s="36">
        <f>Z15</f>
        <v>46636352.270000003</v>
      </c>
      <c r="AA11" s="36">
        <f>AA25</f>
        <v>7200</v>
      </c>
      <c r="AB11" s="359" t="s">
        <v>51</v>
      </c>
      <c r="AC11" s="876">
        <f>E11+E6+E116</f>
        <v>80737411.299999997</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890" t="s">
        <v>29</v>
      </c>
      <c r="B15" s="887">
        <v>1200</v>
      </c>
      <c r="C15" s="887">
        <v>130</v>
      </c>
      <c r="D15" s="887" t="s">
        <v>25</v>
      </c>
      <c r="E15" s="910">
        <f>E17+E18</f>
        <v>79866321.760000005</v>
      </c>
      <c r="F15" s="553"/>
      <c r="G15" s="553"/>
      <c r="H15" s="553"/>
      <c r="I15" s="553"/>
      <c r="J15" s="553"/>
      <c r="K15" s="553"/>
      <c r="L15" s="553"/>
      <c r="M15" s="553"/>
      <c r="N15" s="553"/>
      <c r="O15" s="553"/>
      <c r="P15" s="553"/>
      <c r="Q15" s="553"/>
      <c r="R15" s="553"/>
      <c r="S15" s="553"/>
      <c r="T15" s="909">
        <f>T17+T18</f>
        <v>70687348.760000005</v>
      </c>
      <c r="U15" s="906"/>
      <c r="V15" s="906" t="str">
        <f>[1]Лист12!G299</f>
        <v>2021 год</v>
      </c>
      <c r="W15" s="906"/>
      <c r="X15" s="909">
        <f>X17+X18</f>
        <v>59012116.409999996</v>
      </c>
      <c r="Y15" s="906">
        <f>[1]Лист12!H302</f>
        <v>12701250</v>
      </c>
      <c r="Z15" s="906">
        <f>[1]Лист12!H301</f>
        <v>46636352.270000003</v>
      </c>
      <c r="AA15" s="906"/>
      <c r="AB15" s="888" t="s">
        <v>51</v>
      </c>
    </row>
    <row r="16" spans="1:31" ht="30" customHeight="1">
      <c r="A16" s="890"/>
      <c r="B16" s="887"/>
      <c r="C16" s="887"/>
      <c r="D16" s="887"/>
      <c r="E16" s="911">
        <v>62012159.640000001</v>
      </c>
      <c r="F16" s="553"/>
      <c r="G16" s="553"/>
      <c r="H16" s="553"/>
      <c r="I16" s="553"/>
      <c r="J16" s="553"/>
      <c r="K16" s="553"/>
      <c r="L16" s="553"/>
      <c r="M16" s="553"/>
      <c r="N16" s="553"/>
      <c r="O16" s="553"/>
      <c r="P16" s="553"/>
      <c r="Q16" s="553"/>
      <c r="R16" s="553"/>
      <c r="S16" s="553"/>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1" t="s">
        <v>498</v>
      </c>
      <c r="B17" s="349">
        <v>1210</v>
      </c>
      <c r="C17" s="349">
        <v>130</v>
      </c>
      <c r="D17" s="353" t="s">
        <v>25</v>
      </c>
      <c r="E17" s="355">
        <v>67550971.760000005</v>
      </c>
      <c r="F17" s="553"/>
      <c r="G17" s="553"/>
      <c r="H17" s="553"/>
      <c r="I17" s="553"/>
      <c r="J17" s="553"/>
      <c r="K17" s="553"/>
      <c r="L17" s="553"/>
      <c r="M17" s="553"/>
      <c r="N17" s="553"/>
      <c r="O17" s="553"/>
      <c r="P17" s="553"/>
      <c r="Q17" s="553"/>
      <c r="R17" s="553"/>
      <c r="S17" s="553"/>
      <c r="T17" s="355">
        <v>58820848.759999998</v>
      </c>
      <c r="U17" s="354"/>
      <c r="V17" s="354">
        <f>[1]Лист12!G301</f>
        <v>46508233.899999999</v>
      </c>
      <c r="W17" s="354"/>
      <c r="X17" s="355">
        <v>47145616.409999996</v>
      </c>
      <c r="Y17" s="354"/>
      <c r="Z17" s="354">
        <f>[1]Лист12!H301</f>
        <v>46636352.270000003</v>
      </c>
      <c r="AA17" s="354"/>
      <c r="AB17" s="350" t="s">
        <v>51</v>
      </c>
    </row>
    <row r="18" spans="1:29" s="120" customFormat="1" ht="30">
      <c r="A18" s="820" t="s">
        <v>939</v>
      </c>
      <c r="B18" s="818">
        <v>1230</v>
      </c>
      <c r="C18" s="818">
        <v>130</v>
      </c>
      <c r="D18" s="821" t="s">
        <v>25</v>
      </c>
      <c r="E18" s="823">
        <f>11866500+100000+100000+248850</f>
        <v>12315350</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890" t="s">
        <v>30</v>
      </c>
      <c r="B20" s="887">
        <v>1310</v>
      </c>
      <c r="C20" s="887">
        <v>140</v>
      </c>
      <c r="D20" s="887" t="s">
        <v>25</v>
      </c>
      <c r="E20" s="907" t="s">
        <v>25</v>
      </c>
      <c r="F20" s="553"/>
      <c r="G20" s="553"/>
      <c r="H20" s="553"/>
      <c r="I20" s="553"/>
      <c r="J20" s="553"/>
      <c r="K20" s="553"/>
      <c r="L20" s="553"/>
      <c r="M20" s="553"/>
      <c r="N20" s="553"/>
      <c r="O20" s="553"/>
      <c r="P20" s="553"/>
      <c r="Q20" s="553"/>
      <c r="R20" s="553"/>
      <c r="S20" s="553"/>
      <c r="T20" s="909" t="s">
        <v>25</v>
      </c>
      <c r="U20" s="354"/>
      <c r="V20" s="354"/>
      <c r="W20" s="354"/>
      <c r="X20" s="909" t="s">
        <v>25</v>
      </c>
      <c r="Y20" s="354"/>
      <c r="Z20" s="354"/>
      <c r="AA20" s="354"/>
      <c r="AB20" s="888" t="s">
        <v>25</v>
      </c>
    </row>
    <row r="21" spans="1:29">
      <c r="A21" s="890"/>
      <c r="B21" s="887"/>
      <c r="C21" s="887"/>
      <c r="D21" s="887"/>
      <c r="E21" s="908"/>
      <c r="F21" s="553"/>
      <c r="G21" s="553"/>
      <c r="H21" s="553"/>
      <c r="I21" s="553"/>
      <c r="J21" s="553"/>
      <c r="K21" s="553"/>
      <c r="L21" s="553"/>
      <c r="M21" s="553"/>
      <c r="N21" s="553"/>
      <c r="O21" s="553"/>
      <c r="P21" s="553"/>
      <c r="Q21" s="553"/>
      <c r="R21" s="553"/>
      <c r="S21" s="553"/>
      <c r="T21" s="909"/>
      <c r="U21" s="354"/>
      <c r="V21" s="354"/>
      <c r="W21" s="354"/>
      <c r="X21" s="909"/>
      <c r="Y21" s="354"/>
      <c r="Z21" s="354"/>
      <c r="AA21" s="354"/>
      <c r="AB21" s="888"/>
      <c r="AC21" s="38"/>
    </row>
    <row r="22" spans="1:29" s="35" customFormat="1" ht="30">
      <c r="A22" s="365" t="s">
        <v>54</v>
      </c>
      <c r="B22" s="357">
        <v>1400</v>
      </c>
      <c r="C22" s="357">
        <v>150</v>
      </c>
      <c r="D22" s="358" t="s">
        <v>25</v>
      </c>
      <c r="E22" s="360">
        <f>E23+E32</f>
        <v>370000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v>370000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890" t="s">
        <v>56</v>
      </c>
      <c r="B25" s="887">
        <v>1500</v>
      </c>
      <c r="C25" s="887">
        <v>180</v>
      </c>
      <c r="D25" s="887" t="s">
        <v>25</v>
      </c>
      <c r="E25" s="907" t="s">
        <v>51</v>
      </c>
      <c r="F25" s="553"/>
      <c r="G25" s="553"/>
      <c r="H25" s="553"/>
      <c r="I25" s="553"/>
      <c r="J25" s="553"/>
      <c r="K25" s="553"/>
      <c r="L25" s="553"/>
      <c r="M25" s="553"/>
      <c r="N25" s="553"/>
      <c r="O25" s="553"/>
      <c r="P25" s="553"/>
      <c r="Q25" s="553"/>
      <c r="R25" s="553"/>
      <c r="S25" s="553"/>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3"/>
      <c r="G26" s="553"/>
      <c r="H26" s="553"/>
      <c r="I26" s="553"/>
      <c r="J26" s="553"/>
      <c r="K26" s="553"/>
      <c r="L26" s="553"/>
      <c r="M26" s="553"/>
      <c r="N26" s="553"/>
      <c r="O26" s="553"/>
      <c r="P26" s="553"/>
      <c r="Q26" s="553"/>
      <c r="R26" s="553"/>
      <c r="S26" s="553"/>
      <c r="T26" s="909"/>
      <c r="U26" s="906"/>
      <c r="V26" s="906"/>
      <c r="W26" s="906"/>
      <c r="X26" s="909"/>
      <c r="Y26" s="906"/>
      <c r="Z26" s="906"/>
      <c r="AA26" s="906"/>
      <c r="AB26" s="888"/>
    </row>
    <row r="27" spans="1:29" ht="23.25" customHeight="1">
      <c r="A27" s="890"/>
      <c r="B27" s="887"/>
      <c r="C27" s="887"/>
      <c r="D27" s="887"/>
      <c r="E27" s="908"/>
      <c r="F27" s="553"/>
      <c r="G27" s="553"/>
      <c r="H27" s="553"/>
      <c r="I27" s="553"/>
      <c r="J27" s="553"/>
      <c r="K27" s="553"/>
      <c r="L27" s="553"/>
      <c r="M27" s="553"/>
      <c r="N27" s="553"/>
      <c r="O27" s="553"/>
      <c r="P27" s="553"/>
      <c r="Q27" s="553"/>
      <c r="R27" s="553"/>
      <c r="S27" s="553"/>
      <c r="T27" s="909"/>
      <c r="U27" s="906"/>
      <c r="V27" s="906"/>
      <c r="W27" s="906"/>
      <c r="X27" s="909"/>
      <c r="Y27" s="906"/>
      <c r="Z27" s="906"/>
      <c r="AA27" s="906"/>
      <c r="AB27" s="888"/>
    </row>
    <row r="28" spans="1:29" ht="14.25" customHeight="1">
      <c r="A28" s="886" t="s">
        <v>500</v>
      </c>
      <c r="B28" s="887">
        <v>1900</v>
      </c>
      <c r="C28" s="887" t="s">
        <v>25</v>
      </c>
      <c r="D28" s="887" t="s">
        <v>25</v>
      </c>
      <c r="E28" s="907">
        <v>0</v>
      </c>
      <c r="F28" s="555"/>
      <c r="G28" s="555"/>
      <c r="H28" s="555"/>
      <c r="I28" s="555"/>
      <c r="J28" s="555"/>
      <c r="K28" s="555"/>
      <c r="L28" s="555"/>
      <c r="M28" s="555"/>
      <c r="N28" s="555"/>
      <c r="O28" s="555"/>
      <c r="P28" s="555"/>
      <c r="Q28" s="555"/>
      <c r="R28" s="555"/>
      <c r="S28" s="555"/>
      <c r="T28" s="907">
        <f>T36</f>
        <v>0</v>
      </c>
      <c r="U28" s="367"/>
      <c r="V28" s="367"/>
      <c r="W28" s="367"/>
      <c r="X28" s="907">
        <f>X36</f>
        <v>0</v>
      </c>
      <c r="Y28" s="367"/>
      <c r="Z28" s="367"/>
      <c r="AA28" s="367"/>
      <c r="AB28" s="888" t="s">
        <v>51</v>
      </c>
    </row>
    <row r="29" spans="1:29" ht="15.75" customHeight="1">
      <c r="A29" s="886"/>
      <c r="B29" s="887"/>
      <c r="C29" s="887"/>
      <c r="D29" s="887"/>
      <c r="E29" s="908"/>
      <c r="F29" s="547"/>
      <c r="G29" s="547"/>
      <c r="H29" s="547"/>
      <c r="I29" s="547"/>
      <c r="J29" s="547"/>
      <c r="K29" s="547"/>
      <c r="L29" s="547"/>
      <c r="M29" s="547"/>
      <c r="N29" s="547"/>
      <c r="O29" s="547"/>
      <c r="P29" s="547"/>
      <c r="Q29" s="547"/>
      <c r="R29" s="547"/>
      <c r="S29" s="547"/>
      <c r="T29" s="908"/>
      <c r="U29" s="367"/>
      <c r="V29" s="367"/>
      <c r="W29" s="367"/>
      <c r="X29" s="908"/>
      <c r="Y29" s="367"/>
      <c r="Z29" s="367"/>
      <c r="AA29" s="367"/>
      <c r="AB29" s="888"/>
    </row>
    <row r="30" spans="1:29" ht="13.5" customHeight="1">
      <c r="A30" s="886" t="s">
        <v>30</v>
      </c>
      <c r="B30" s="887"/>
      <c r="C30" s="887"/>
      <c r="D30" s="887"/>
      <c r="E30" s="894"/>
      <c r="F30" s="555"/>
      <c r="G30" s="555"/>
      <c r="H30" s="555"/>
      <c r="I30" s="555"/>
      <c r="J30" s="555"/>
      <c r="K30" s="555"/>
      <c r="L30" s="555"/>
      <c r="M30" s="555"/>
      <c r="N30" s="555"/>
      <c r="O30" s="555"/>
      <c r="P30" s="555"/>
      <c r="Q30" s="555"/>
      <c r="R30" s="555"/>
      <c r="S30" s="555"/>
      <c r="T30" s="894"/>
      <c r="U30" s="367"/>
      <c r="V30" s="367"/>
      <c r="W30" s="367"/>
      <c r="X30" s="894"/>
      <c r="Y30" s="367"/>
      <c r="Z30" s="367"/>
      <c r="AA30" s="367"/>
      <c r="AB30" s="888"/>
    </row>
    <row r="31" spans="1:29" ht="3.75" customHeight="1">
      <c r="A31" s="886"/>
      <c r="B31" s="887"/>
      <c r="C31" s="887"/>
      <c r="D31" s="887"/>
      <c r="E31" s="895"/>
      <c r="F31" s="547"/>
      <c r="G31" s="547"/>
      <c r="H31" s="547"/>
      <c r="I31" s="547"/>
      <c r="J31" s="547"/>
      <c r="K31" s="547"/>
      <c r="L31" s="547"/>
      <c r="M31" s="547"/>
      <c r="N31" s="547"/>
      <c r="O31" s="547"/>
      <c r="P31" s="547"/>
      <c r="Q31" s="547"/>
      <c r="R31" s="547"/>
      <c r="S31" s="547"/>
      <c r="T31" s="895"/>
      <c r="U31" s="367"/>
      <c r="V31" s="367"/>
      <c r="W31" s="367"/>
      <c r="X31" s="895"/>
      <c r="Y31" s="367"/>
      <c r="Z31" s="367"/>
      <c r="AA31" s="367"/>
      <c r="AB31" s="888"/>
    </row>
    <row r="32" spans="1:29" ht="2.25" customHeight="1">
      <c r="A32" s="890" t="s">
        <v>57</v>
      </c>
      <c r="B32" s="887">
        <v>1980</v>
      </c>
      <c r="C32" s="887">
        <v>510</v>
      </c>
      <c r="D32" s="887" t="s">
        <v>25</v>
      </c>
      <c r="E32" s="907">
        <v>0</v>
      </c>
      <c r="F32" s="555"/>
      <c r="G32" s="555"/>
      <c r="H32" s="555"/>
      <c r="I32" s="555"/>
      <c r="J32" s="555"/>
      <c r="K32" s="555"/>
      <c r="L32" s="555"/>
      <c r="M32" s="555"/>
      <c r="N32" s="555"/>
      <c r="O32" s="555"/>
      <c r="P32" s="555"/>
      <c r="Q32" s="555"/>
      <c r="R32" s="555"/>
      <c r="S32" s="555"/>
      <c r="T32" s="907">
        <f>T36</f>
        <v>0</v>
      </c>
      <c r="U32" s="367"/>
      <c r="V32" s="367"/>
      <c r="W32" s="367"/>
      <c r="X32" s="907">
        <f>X36</f>
        <v>0</v>
      </c>
      <c r="Y32" s="367"/>
      <c r="Z32" s="367"/>
      <c r="AA32" s="367"/>
      <c r="AB32" s="888" t="s">
        <v>51</v>
      </c>
    </row>
    <row r="33" spans="1:31">
      <c r="A33" s="890"/>
      <c r="B33" s="887"/>
      <c r="C33" s="887"/>
      <c r="D33" s="887"/>
      <c r="E33" s="912"/>
      <c r="F33" s="556"/>
      <c r="G33" s="556"/>
      <c r="H33" s="556"/>
      <c r="I33" s="556"/>
      <c r="J33" s="556"/>
      <c r="K33" s="556"/>
      <c r="L33" s="556"/>
      <c r="M33" s="556"/>
      <c r="N33" s="556"/>
      <c r="O33" s="556"/>
      <c r="P33" s="556"/>
      <c r="Q33" s="556"/>
      <c r="R33" s="556"/>
      <c r="S33" s="556"/>
      <c r="T33" s="912"/>
      <c r="U33" s="367"/>
      <c r="V33" s="367"/>
      <c r="W33" s="367"/>
      <c r="X33" s="912"/>
      <c r="Y33" s="367"/>
      <c r="Z33" s="367"/>
      <c r="AA33" s="367"/>
      <c r="AB33" s="888"/>
    </row>
    <row r="34" spans="1:31" ht="8.25" customHeight="1">
      <c r="A34" s="890"/>
      <c r="B34" s="887"/>
      <c r="C34" s="887"/>
      <c r="D34" s="887"/>
      <c r="E34" s="908"/>
      <c r="F34" s="547"/>
      <c r="G34" s="547"/>
      <c r="H34" s="547"/>
      <c r="I34" s="547"/>
      <c r="J34" s="547"/>
      <c r="K34" s="547"/>
      <c r="L34" s="547"/>
      <c r="M34" s="547"/>
      <c r="N34" s="547"/>
      <c r="O34" s="547"/>
      <c r="P34" s="547"/>
      <c r="Q34" s="547"/>
      <c r="R34" s="547"/>
      <c r="S34" s="547"/>
      <c r="T34" s="908"/>
      <c r="U34" s="367"/>
      <c r="V34" s="367"/>
      <c r="W34" s="367"/>
      <c r="X34" s="908"/>
      <c r="Y34" s="367"/>
      <c r="Z34" s="367"/>
      <c r="AA34" s="367"/>
      <c r="AB34" s="888"/>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80737411.299999997</v>
      </c>
      <c r="F38" s="521"/>
      <c r="G38" s="521"/>
      <c r="H38" s="521"/>
      <c r="I38" s="521"/>
      <c r="J38" s="521"/>
      <c r="K38" s="521"/>
      <c r="L38" s="521"/>
      <c r="M38" s="521"/>
      <c r="N38" s="521"/>
      <c r="O38" s="521"/>
      <c r="P38" s="521"/>
      <c r="Q38" s="521"/>
      <c r="R38" s="521"/>
      <c r="S38" s="521"/>
      <c r="T38" s="915">
        <f>T40+T71+T95</f>
        <v>70687348.760000005</v>
      </c>
      <c r="U38" s="915">
        <f>U40+U71+U95</f>
        <v>32940680.120000001</v>
      </c>
      <c r="V38" s="915">
        <f>V40+V71+V95</f>
        <v>42017660.240000002</v>
      </c>
      <c r="W38" s="915">
        <f>W40+W71+W95</f>
        <v>30798800.93</v>
      </c>
      <c r="X38" s="915">
        <f>X40+X71+X95</f>
        <v>59012116.409999996</v>
      </c>
      <c r="Y38" s="918" t="e">
        <f>Y40+Y62+Y71+#REF!+Y80</f>
        <v>#REF!</v>
      </c>
      <c r="Z38" s="918" t="e">
        <f>Z40+Z62+Z71+#REF!+Z80</f>
        <v>#REF!</v>
      </c>
      <c r="AA38" s="918" t="e">
        <f>AA40+AA62+AA71+#REF!+AA80</f>
        <v>#REF!</v>
      </c>
      <c r="AB38" s="920" t="s">
        <v>51</v>
      </c>
      <c r="AC38" s="876">
        <f>E38-E11</f>
        <v>501089.54</v>
      </c>
      <c r="AD38" s="876">
        <f>T38-T11</f>
        <v>0</v>
      </c>
      <c r="AE38" s="876">
        <f>X38-X11</f>
        <v>0</v>
      </c>
    </row>
    <row r="39" spans="1:31" s="35" customFormat="1">
      <c r="A39" s="921"/>
      <c r="B39" s="916"/>
      <c r="C39" s="916"/>
      <c r="D39" s="916"/>
      <c r="E39" s="914"/>
      <c r="F39" s="522"/>
      <c r="G39" s="522"/>
      <c r="H39" s="522"/>
      <c r="I39" s="522"/>
      <c r="J39" s="522"/>
      <c r="K39" s="522"/>
      <c r="L39" s="522"/>
      <c r="M39" s="522"/>
      <c r="N39" s="522"/>
      <c r="O39" s="522"/>
      <c r="P39" s="522"/>
      <c r="Q39" s="522"/>
      <c r="R39" s="522"/>
      <c r="S39" s="522"/>
      <c r="T39" s="916"/>
      <c r="U39" s="916"/>
      <c r="V39" s="916"/>
      <c r="W39" s="916"/>
      <c r="X39" s="916"/>
      <c r="Y39" s="919"/>
      <c r="Z39" s="919"/>
      <c r="AA39" s="919"/>
      <c r="AB39" s="920"/>
    </row>
    <row r="40" spans="1:31" s="35" customFormat="1">
      <c r="A40" s="921" t="s">
        <v>501</v>
      </c>
      <c r="B40" s="916">
        <v>2100</v>
      </c>
      <c r="C40" s="916" t="s">
        <v>25</v>
      </c>
      <c r="D40" s="916" t="s">
        <v>25</v>
      </c>
      <c r="E40" s="922">
        <f>E43+E47+E56</f>
        <v>56494671.810000002</v>
      </c>
      <c r="F40" s="523"/>
      <c r="G40" s="523"/>
      <c r="H40" s="523"/>
      <c r="I40" s="523"/>
      <c r="J40" s="523"/>
      <c r="K40" s="523"/>
      <c r="L40" s="523"/>
      <c r="M40" s="523"/>
      <c r="N40" s="523"/>
      <c r="O40" s="523"/>
      <c r="P40" s="523"/>
      <c r="Q40" s="523"/>
      <c r="R40" s="523"/>
      <c r="S40" s="523"/>
      <c r="T40" s="917">
        <f>T43+T47+T56</f>
        <v>54225438.140000001</v>
      </c>
      <c r="U40" s="917">
        <f>U43+U47+U56</f>
        <v>32913410.559999999</v>
      </c>
      <c r="V40" s="917">
        <f>V43+V47+V56</f>
        <v>37800906.619999997</v>
      </c>
      <c r="W40" s="917">
        <f>W43+W47+W56</f>
        <v>30779099.93</v>
      </c>
      <c r="X40" s="917">
        <f>X43+X47+X56</f>
        <v>42314838.689999998</v>
      </c>
      <c r="Y40" s="917">
        <f>Y43+Y45+Y46+Y47+Y56</f>
        <v>7911517.0099999998</v>
      </c>
      <c r="Z40" s="917">
        <f>Z43+Z45+Z46+Z47+Z56</f>
        <v>36435442.5</v>
      </c>
      <c r="AA40" s="917">
        <f>AA43+AA45+AA46+AA47+AA56</f>
        <v>7200</v>
      </c>
      <c r="AB40" s="920" t="s">
        <v>51</v>
      </c>
    </row>
    <row r="41" spans="1:31" s="35" customFormat="1">
      <c r="A41" s="921"/>
      <c r="B41" s="916"/>
      <c r="C41" s="916"/>
      <c r="D41" s="916"/>
      <c r="E41" s="923"/>
      <c r="F41" s="522"/>
      <c r="G41" s="522"/>
      <c r="H41" s="522"/>
      <c r="I41" s="522"/>
      <c r="J41" s="522"/>
      <c r="K41" s="522"/>
      <c r="L41" s="522"/>
      <c r="M41" s="522"/>
      <c r="N41" s="522"/>
      <c r="O41" s="522"/>
      <c r="P41" s="522"/>
      <c r="Q41" s="522"/>
      <c r="R41" s="522"/>
      <c r="S41" s="522"/>
      <c r="T41" s="916"/>
      <c r="U41" s="916"/>
      <c r="V41" s="916"/>
      <c r="W41" s="916"/>
      <c r="X41" s="916"/>
      <c r="Y41" s="916"/>
      <c r="Z41" s="916"/>
      <c r="AA41" s="916"/>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1" t="s">
        <v>511</v>
      </c>
      <c r="B43" s="924">
        <v>2110</v>
      </c>
      <c r="C43" s="916">
        <v>111</v>
      </c>
      <c r="D43" s="925" t="s">
        <v>526</v>
      </c>
      <c r="E43" s="922">
        <f>E45+E46</f>
        <v>42558341.079999998</v>
      </c>
      <c r="F43" s="520"/>
      <c r="G43" s="520"/>
      <c r="H43" s="520"/>
      <c r="I43" s="520"/>
      <c r="J43" s="520"/>
      <c r="K43" s="520"/>
      <c r="L43" s="520"/>
      <c r="M43" s="520"/>
      <c r="N43" s="520"/>
      <c r="O43" s="520"/>
      <c r="P43" s="520"/>
      <c r="Q43" s="520"/>
      <c r="R43" s="520"/>
      <c r="S43" s="520"/>
      <c r="T43" s="917">
        <f>T45+T46</f>
        <v>40224762.990000002</v>
      </c>
      <c r="U43" s="917">
        <f>U45+U46</f>
        <v>29314701.91</v>
      </c>
      <c r="V43" s="917">
        <f>V45+V46</f>
        <v>28424163.699999999</v>
      </c>
      <c r="W43" s="917">
        <f>W45+W46</f>
        <v>29649271.91</v>
      </c>
      <c r="X43" s="917">
        <f>X45+X46</f>
        <v>31325144.239999998</v>
      </c>
      <c r="Y43" s="926">
        <f>[1]Лист5!N79</f>
        <v>5207036.58</v>
      </c>
      <c r="Z43" s="926">
        <f>[1]Лист5!N57</f>
        <v>27124887.949999999</v>
      </c>
      <c r="AA43" s="926">
        <v>0</v>
      </c>
      <c r="AB43" s="920" t="s">
        <v>51</v>
      </c>
    </row>
    <row r="44" spans="1:31" s="35" customFormat="1">
      <c r="A44" s="921"/>
      <c r="B44" s="924"/>
      <c r="C44" s="916"/>
      <c r="D44" s="925"/>
      <c r="E44" s="923"/>
      <c r="F44" s="520"/>
      <c r="G44" s="520"/>
      <c r="H44" s="520"/>
      <c r="I44" s="520"/>
      <c r="J44" s="520"/>
      <c r="K44" s="520"/>
      <c r="L44" s="520"/>
      <c r="M44" s="520"/>
      <c r="N44" s="520"/>
      <c r="O44" s="520"/>
      <c r="P44" s="520"/>
      <c r="Q44" s="520"/>
      <c r="R44" s="520"/>
      <c r="S44" s="520"/>
      <c r="T44" s="917"/>
      <c r="U44" s="917"/>
      <c r="V44" s="917"/>
      <c r="W44" s="917"/>
      <c r="X44" s="917"/>
      <c r="Y44" s="926"/>
      <c r="Z44" s="926"/>
      <c r="AA44" s="926"/>
      <c r="AB44" s="920"/>
    </row>
    <row r="45" spans="1:31" s="150" customFormat="1" hidden="1">
      <c r="A45" s="235" t="s">
        <v>497</v>
      </c>
      <c r="B45" s="228">
        <v>2111</v>
      </c>
      <c r="C45" s="236">
        <v>111</v>
      </c>
      <c r="D45" s="236">
        <v>211</v>
      </c>
      <c r="E45" s="243">
        <f>67000+41735046.03+122820.69+444138.9+109335.46</f>
        <v>42478341.079999998</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f>
        <v>40144762.990000002</v>
      </c>
      <c r="U45" s="244">
        <v>29228901.91</v>
      </c>
      <c r="V45" s="244">
        <v>28338363.699999999</v>
      </c>
      <c r="W45" s="244">
        <v>29563471.91</v>
      </c>
      <c r="X45" s="243">
        <f>32000+31213144.24</f>
        <v>31245144.239999998</v>
      </c>
      <c r="Y45" s="244">
        <v>3000</v>
      </c>
      <c r="Z45" s="244">
        <v>94000</v>
      </c>
      <c r="AA45" s="244">
        <v>0</v>
      </c>
      <c r="AB45" s="240" t="s">
        <v>51</v>
      </c>
    </row>
    <row r="46" spans="1:31" s="150" customFormat="1" ht="30"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1" t="s">
        <v>61</v>
      </c>
      <c r="B47" s="916">
        <v>2120</v>
      </c>
      <c r="C47" s="916">
        <v>112</v>
      </c>
      <c r="D47" s="925" t="s">
        <v>525</v>
      </c>
      <c r="E47" s="922">
        <f>E50+E51+E52+E53</f>
        <v>1235914.03</v>
      </c>
      <c r="F47" s="520"/>
      <c r="G47" s="520"/>
      <c r="H47" s="520"/>
      <c r="I47" s="520"/>
      <c r="J47" s="520"/>
      <c r="K47" s="520"/>
      <c r="L47" s="520"/>
      <c r="M47" s="520"/>
      <c r="N47" s="520"/>
      <c r="O47" s="520"/>
      <c r="P47" s="520"/>
      <c r="Q47" s="520"/>
      <c r="R47" s="520"/>
      <c r="S47" s="520"/>
      <c r="T47" s="917">
        <f t="shared" ref="T47:X47" si="2">SUM(T50:T53)</f>
        <v>1951384.25</v>
      </c>
      <c r="U47" s="926">
        <f t="shared" si="2"/>
        <v>2147794.96</v>
      </c>
      <c r="V47" s="926">
        <f t="shared" si="2"/>
        <v>1200650.48</v>
      </c>
      <c r="W47" s="926">
        <f t="shared" si="2"/>
        <v>1129828.02</v>
      </c>
      <c r="X47" s="917">
        <f t="shared" si="2"/>
        <v>1597200.93</v>
      </c>
      <c r="Y47" s="917">
        <f>SUM(Y50:Y53)</f>
        <v>1148378</v>
      </c>
      <c r="Z47" s="917">
        <f t="shared" ref="Z47:AA47" si="3">SUM(Z50:Z53)</f>
        <v>1062272.75</v>
      </c>
      <c r="AA47" s="917">
        <f t="shared" si="3"/>
        <v>7200</v>
      </c>
      <c r="AB47" s="920" t="s">
        <v>51</v>
      </c>
    </row>
    <row r="48" spans="1:31" s="35" customFormat="1">
      <c r="A48" s="921"/>
      <c r="B48" s="916"/>
      <c r="C48" s="916"/>
      <c r="D48" s="925"/>
      <c r="E48" s="923"/>
      <c r="F48" s="520"/>
      <c r="G48" s="520"/>
      <c r="H48" s="520"/>
      <c r="I48" s="520"/>
      <c r="J48" s="520"/>
      <c r="K48" s="520"/>
      <c r="L48" s="520"/>
      <c r="M48" s="520"/>
      <c r="N48" s="520"/>
      <c r="O48" s="520"/>
      <c r="P48" s="520"/>
      <c r="Q48" s="520"/>
      <c r="R48" s="520"/>
      <c r="S48" s="520"/>
      <c r="T48" s="917"/>
      <c r="U48" s="926"/>
      <c r="V48" s="926"/>
      <c r="W48" s="926"/>
      <c r="X48" s="917"/>
      <c r="Y48" s="917"/>
      <c r="Z48" s="917"/>
      <c r="AA48" s="917"/>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70000+20000</f>
        <v>90000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170000+64800</f>
        <v>234800</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890" t="s">
        <v>65</v>
      </c>
      <c r="B54" s="887">
        <v>2130</v>
      </c>
      <c r="C54" s="887">
        <v>113</v>
      </c>
      <c r="D54" s="887" t="s">
        <v>25</v>
      </c>
      <c r="E54" s="907" t="s">
        <v>51</v>
      </c>
      <c r="F54" s="553"/>
      <c r="G54" s="553"/>
      <c r="H54" s="553"/>
      <c r="I54" s="553"/>
      <c r="J54" s="553"/>
      <c r="K54" s="553"/>
      <c r="L54" s="553"/>
      <c r="M54" s="553"/>
      <c r="N54" s="553"/>
      <c r="O54" s="553"/>
      <c r="P54" s="553"/>
      <c r="Q54" s="553"/>
      <c r="R54" s="553"/>
      <c r="S54" s="553"/>
      <c r="T54" s="909" t="s">
        <v>51</v>
      </c>
      <c r="U54" s="906"/>
      <c r="V54" s="906"/>
      <c r="W54" s="906"/>
      <c r="X54" s="909" t="s">
        <v>51</v>
      </c>
      <c r="Y54" s="906"/>
      <c r="Z54" s="906"/>
      <c r="AA54" s="906"/>
      <c r="AB54" s="888" t="s">
        <v>51</v>
      </c>
    </row>
    <row r="55" spans="1:35" ht="33" customHeight="1">
      <c r="A55" s="890"/>
      <c r="B55" s="887"/>
      <c r="C55" s="887"/>
      <c r="D55" s="887"/>
      <c r="E55" s="908"/>
      <c r="F55" s="553"/>
      <c r="G55" s="553"/>
      <c r="H55" s="553"/>
      <c r="I55" s="553"/>
      <c r="J55" s="553"/>
      <c r="K55" s="553"/>
      <c r="L55" s="553"/>
      <c r="M55" s="553"/>
      <c r="N55" s="553"/>
      <c r="O55" s="553"/>
      <c r="P55" s="553"/>
      <c r="Q55" s="553"/>
      <c r="R55" s="553"/>
      <c r="S55" s="553"/>
      <c r="T55" s="909"/>
      <c r="U55" s="906"/>
      <c r="V55" s="906"/>
      <c r="W55" s="906"/>
      <c r="X55" s="909"/>
      <c r="Y55" s="906"/>
      <c r="Z55" s="906"/>
      <c r="AA55" s="906"/>
      <c r="AB55" s="888"/>
    </row>
    <row r="56" spans="1:35" s="35" customFormat="1" ht="60">
      <c r="A56" s="356" t="s">
        <v>66</v>
      </c>
      <c r="B56" s="357">
        <v>2140</v>
      </c>
      <c r="C56" s="357">
        <v>119</v>
      </c>
      <c r="D56" s="357" t="s">
        <v>25</v>
      </c>
      <c r="E56" s="360">
        <f>E58+E60</f>
        <v>12700416.699999999</v>
      </c>
      <c r="F56" s="520"/>
      <c r="G56" s="520"/>
      <c r="H56" s="520"/>
      <c r="I56" s="520"/>
      <c r="J56" s="520"/>
      <c r="K56" s="520"/>
      <c r="L56" s="520"/>
      <c r="M56" s="520"/>
      <c r="N56" s="520"/>
      <c r="O56" s="520"/>
      <c r="P56" s="520"/>
      <c r="Q56" s="520"/>
      <c r="R56" s="520"/>
      <c r="S56" s="520"/>
      <c r="T56" s="360">
        <f t="shared" ref="T56:X56" si="4">T58+T60</f>
        <v>12049290.9</v>
      </c>
      <c r="U56" s="362">
        <f t="shared" si="4"/>
        <v>1450913.69</v>
      </c>
      <c r="V56" s="362">
        <f t="shared" si="4"/>
        <v>8176092.4400000004</v>
      </c>
      <c r="W56" s="362">
        <f t="shared" si="4"/>
        <v>0</v>
      </c>
      <c r="X56" s="360">
        <f t="shared" si="4"/>
        <v>9392493.5199999996</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938" t="s">
        <v>510</v>
      </c>
      <c r="B58" s="894">
        <v>2141</v>
      </c>
      <c r="C58" s="894">
        <v>119</v>
      </c>
      <c r="D58" s="894">
        <v>213</v>
      </c>
      <c r="E58" s="907">
        <f>39164.53+12522697.44-28594.53+134129.95+33019.31</f>
        <v>12700416.699999999</v>
      </c>
      <c r="F58" s="929">
        <f>G58+H58</f>
        <v>641873.99</v>
      </c>
      <c r="G58" s="929">
        <v>268992.51</v>
      </c>
      <c r="H58" s="929">
        <v>372881.48</v>
      </c>
      <c r="I58" s="929">
        <f>J58+K58</f>
        <v>-372881.48</v>
      </c>
      <c r="J58" s="929"/>
      <c r="K58" s="929">
        <v>-372881.48</v>
      </c>
      <c r="L58" s="558"/>
      <c r="M58" s="558"/>
      <c r="N58" s="558"/>
      <c r="O58" s="558"/>
      <c r="P58" s="558"/>
      <c r="Q58" s="558"/>
      <c r="R58" s="558"/>
      <c r="S58" s="558"/>
      <c r="T58" s="907">
        <f>33017.32+12034393.57-18119.99</f>
        <v>12049290.9</v>
      </c>
      <c r="U58" s="927">
        <f>[1]Лист9!F42</f>
        <v>1450913.69</v>
      </c>
      <c r="V58" s="927">
        <f>[1]Лист9!F22</f>
        <v>8142293.2800000003</v>
      </c>
      <c r="W58" s="927">
        <v>0</v>
      </c>
      <c r="X58" s="907">
        <f>43781.76+9368341.75-19629.99</f>
        <v>9392493.5199999996</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9"/>
      <c r="M59" s="559"/>
      <c r="N59" s="559"/>
      <c r="O59" s="559"/>
      <c r="P59" s="559"/>
      <c r="Q59" s="559"/>
      <c r="R59" s="559"/>
      <c r="S59" s="559"/>
      <c r="T59" s="908"/>
      <c r="U59" s="928"/>
      <c r="V59" s="928"/>
      <c r="W59" s="928"/>
      <c r="X59" s="908"/>
      <c r="Y59" s="928"/>
      <c r="Z59" s="928"/>
      <c r="AA59" s="928"/>
      <c r="AB59" s="905"/>
    </row>
    <row r="60" spans="1:35" hidden="1">
      <c r="A60" s="886" t="s">
        <v>67</v>
      </c>
      <c r="B60" s="887">
        <v>2142</v>
      </c>
      <c r="C60" s="887">
        <v>119</v>
      </c>
      <c r="D60" s="887">
        <v>266</v>
      </c>
      <c r="E60" s="907">
        <f>94928.69-94928.69</f>
        <v>0</v>
      </c>
      <c r="F60" s="553"/>
      <c r="G60" s="553"/>
      <c r="H60" s="553"/>
      <c r="I60" s="553"/>
      <c r="J60" s="553"/>
      <c r="K60" s="553"/>
      <c r="L60" s="553"/>
      <c r="M60" s="553"/>
      <c r="N60" s="553"/>
      <c r="O60" s="553"/>
      <c r="P60" s="553"/>
      <c r="Q60" s="553"/>
      <c r="R60" s="553"/>
      <c r="S60" s="553"/>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3"/>
      <c r="G61" s="553"/>
      <c r="H61" s="553"/>
      <c r="I61" s="553"/>
      <c r="J61" s="553"/>
      <c r="K61" s="553"/>
      <c r="L61" s="553"/>
      <c r="M61" s="553"/>
      <c r="N61" s="553"/>
      <c r="O61" s="553"/>
      <c r="P61" s="553"/>
      <c r="Q61" s="553"/>
      <c r="R61" s="553"/>
      <c r="S61" s="553"/>
      <c r="T61" s="909"/>
      <c r="U61" s="906"/>
      <c r="V61" s="906"/>
      <c r="W61" s="906"/>
      <c r="X61" s="909"/>
      <c r="Y61" s="906"/>
      <c r="Z61" s="906"/>
      <c r="AA61" s="906"/>
      <c r="AB61" s="888"/>
    </row>
    <row r="62" spans="1:35">
      <c r="A62" s="886" t="s">
        <v>68</v>
      </c>
      <c r="B62" s="887">
        <v>2200</v>
      </c>
      <c r="C62" s="887">
        <v>300</v>
      </c>
      <c r="D62" s="887" t="s">
        <v>25</v>
      </c>
      <c r="E62" s="907" t="s">
        <v>51</v>
      </c>
      <c r="F62" s="553"/>
      <c r="G62" s="553"/>
      <c r="H62" s="553"/>
      <c r="I62" s="553"/>
      <c r="J62" s="553"/>
      <c r="K62" s="553"/>
      <c r="L62" s="553"/>
      <c r="M62" s="553"/>
      <c r="N62" s="553"/>
      <c r="O62" s="553"/>
      <c r="P62" s="553"/>
      <c r="Q62" s="553"/>
      <c r="R62" s="553"/>
      <c r="S62" s="553"/>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3"/>
      <c r="G63" s="553"/>
      <c r="H63" s="553"/>
      <c r="I63" s="553"/>
      <c r="J63" s="553"/>
      <c r="K63" s="553"/>
      <c r="L63" s="553"/>
      <c r="M63" s="553"/>
      <c r="N63" s="553"/>
      <c r="O63" s="553"/>
      <c r="P63" s="553"/>
      <c r="Q63" s="553"/>
      <c r="R63" s="553"/>
      <c r="S63" s="553"/>
      <c r="T63" s="909"/>
      <c r="U63" s="906"/>
      <c r="V63" s="906"/>
      <c r="W63" s="906"/>
      <c r="X63" s="909"/>
      <c r="Y63" s="906"/>
      <c r="Z63" s="906"/>
      <c r="AA63" s="906"/>
      <c r="AB63" s="888"/>
    </row>
    <row r="64" spans="1:35" ht="26.25" customHeight="1">
      <c r="A64" s="886" t="s">
        <v>503</v>
      </c>
      <c r="B64" s="887">
        <v>2210</v>
      </c>
      <c r="C64" s="887">
        <v>320</v>
      </c>
      <c r="D64" s="887" t="s">
        <v>25</v>
      </c>
      <c r="E64" s="907" t="s">
        <v>51</v>
      </c>
      <c r="F64" s="553"/>
      <c r="G64" s="553"/>
      <c r="H64" s="553"/>
      <c r="I64" s="553"/>
      <c r="J64" s="553"/>
      <c r="K64" s="553"/>
      <c r="L64" s="553"/>
      <c r="M64" s="553"/>
      <c r="N64" s="553"/>
      <c r="O64" s="553"/>
      <c r="P64" s="553"/>
      <c r="Q64" s="553"/>
      <c r="R64" s="553"/>
      <c r="S64" s="553"/>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3"/>
      <c r="G65" s="553"/>
      <c r="H65" s="553"/>
      <c r="I65" s="553"/>
      <c r="J65" s="553"/>
      <c r="K65" s="553"/>
      <c r="L65" s="553"/>
      <c r="M65" s="553"/>
      <c r="N65" s="553"/>
      <c r="O65" s="553"/>
      <c r="P65" s="553"/>
      <c r="Q65" s="553"/>
      <c r="R65" s="553"/>
      <c r="S65" s="553"/>
      <c r="T65" s="909"/>
      <c r="U65" s="906"/>
      <c r="V65" s="906"/>
      <c r="W65" s="906"/>
      <c r="X65" s="909"/>
      <c r="Y65" s="906"/>
      <c r="Z65" s="906"/>
      <c r="AA65" s="906"/>
      <c r="AB65" s="888"/>
    </row>
    <row r="66" spans="1:28" ht="26.25" customHeight="1">
      <c r="A66" s="886" t="s">
        <v>504</v>
      </c>
      <c r="B66" s="887">
        <v>2211</v>
      </c>
      <c r="C66" s="887">
        <v>321</v>
      </c>
      <c r="D66" s="887" t="s">
        <v>25</v>
      </c>
      <c r="E66" s="907" t="s">
        <v>51</v>
      </c>
      <c r="F66" s="553"/>
      <c r="G66" s="553"/>
      <c r="H66" s="553"/>
      <c r="I66" s="553"/>
      <c r="J66" s="553"/>
      <c r="K66" s="553"/>
      <c r="L66" s="553"/>
      <c r="M66" s="553"/>
      <c r="N66" s="553"/>
      <c r="O66" s="553"/>
      <c r="P66" s="553"/>
      <c r="Q66" s="553"/>
      <c r="R66" s="553"/>
      <c r="S66" s="553"/>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3"/>
      <c r="G67" s="553"/>
      <c r="H67" s="553"/>
      <c r="I67" s="553"/>
      <c r="J67" s="553"/>
      <c r="K67" s="553"/>
      <c r="L67" s="553"/>
      <c r="M67" s="553"/>
      <c r="N67" s="553"/>
      <c r="O67" s="553"/>
      <c r="P67" s="553"/>
      <c r="Q67" s="553"/>
      <c r="R67" s="553"/>
      <c r="S67" s="553"/>
      <c r="T67" s="909"/>
      <c r="U67" s="906"/>
      <c r="V67" s="906"/>
      <c r="W67" s="906"/>
      <c r="X67" s="909"/>
      <c r="Y67" s="906"/>
      <c r="Z67" s="906"/>
      <c r="AA67" s="906"/>
      <c r="AB67" s="888"/>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6" t="s">
        <v>509</v>
      </c>
      <c r="B73" s="931">
        <v>2310</v>
      </c>
      <c r="C73" s="887">
        <v>851</v>
      </c>
      <c r="D73" s="887">
        <v>291</v>
      </c>
      <c r="E73" s="907">
        <v>0</v>
      </c>
      <c r="F73" s="520"/>
      <c r="G73" s="520"/>
      <c r="H73" s="520"/>
      <c r="I73" s="520"/>
      <c r="J73" s="520"/>
      <c r="K73" s="520"/>
      <c r="L73" s="520"/>
      <c r="M73" s="520"/>
      <c r="N73" s="520"/>
      <c r="O73" s="520"/>
      <c r="P73" s="520"/>
      <c r="Q73" s="520"/>
      <c r="R73" s="520"/>
      <c r="S73" s="520"/>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20"/>
      <c r="G74" s="520"/>
      <c r="H74" s="520"/>
      <c r="I74" s="520"/>
      <c r="J74" s="520"/>
      <c r="K74" s="520"/>
      <c r="L74" s="520"/>
      <c r="M74" s="520"/>
      <c r="N74" s="520"/>
      <c r="O74" s="520"/>
      <c r="P74" s="520"/>
      <c r="Q74" s="520"/>
      <c r="R74" s="520"/>
      <c r="S74" s="520"/>
      <c r="T74" s="909"/>
      <c r="U74" s="906"/>
      <c r="V74" s="906"/>
      <c r="W74" s="906"/>
      <c r="X74" s="909"/>
      <c r="Y74" s="906"/>
      <c r="Z74" s="906"/>
      <c r="AA74" s="906"/>
      <c r="AB74" s="888"/>
    </row>
    <row r="75" spans="1:28" s="196" customFormat="1" ht="15" hidden="1" customHeight="1">
      <c r="A75" s="191"/>
      <c r="B75" s="931"/>
      <c r="C75" s="887"/>
      <c r="D75" s="887"/>
      <c r="E75" s="908"/>
      <c r="F75" s="520"/>
      <c r="G75" s="520"/>
      <c r="H75" s="520"/>
      <c r="I75" s="520"/>
      <c r="J75" s="520"/>
      <c r="K75" s="520"/>
      <c r="L75" s="520"/>
      <c r="M75" s="520"/>
      <c r="N75" s="520"/>
      <c r="O75" s="520"/>
      <c r="P75" s="520"/>
      <c r="Q75" s="520"/>
      <c r="R75" s="520"/>
      <c r="S75" s="520"/>
      <c r="T75" s="909"/>
      <c r="U75" s="906"/>
      <c r="V75" s="906"/>
      <c r="W75" s="906"/>
      <c r="X75" s="909"/>
      <c r="Y75" s="906"/>
      <c r="Z75" s="906"/>
      <c r="AA75" s="906"/>
      <c r="AB75" s="888"/>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32" t="s">
        <v>74</v>
      </c>
      <c r="B77" s="924">
        <v>2330</v>
      </c>
      <c r="C77" s="916">
        <v>853</v>
      </c>
      <c r="D77" s="925" t="s">
        <v>853</v>
      </c>
      <c r="E77" s="922">
        <f>SUM(E79:E81)</f>
        <v>62602.57</v>
      </c>
      <c r="F77" s="520"/>
      <c r="G77" s="520"/>
      <c r="H77" s="520"/>
      <c r="I77" s="520"/>
      <c r="J77" s="520"/>
      <c r="K77" s="520"/>
      <c r="L77" s="520"/>
      <c r="M77" s="520"/>
      <c r="N77" s="520"/>
      <c r="O77" s="520"/>
      <c r="P77" s="520"/>
      <c r="Q77" s="520"/>
      <c r="R77" s="520"/>
      <c r="S77" s="520"/>
      <c r="T77" s="917">
        <f t="shared" ref="T77:X77" si="8">SUM(T79:T81)</f>
        <v>60161.64</v>
      </c>
      <c r="U77" s="917">
        <f t="shared" si="8"/>
        <v>27269.56</v>
      </c>
      <c r="V77" s="917">
        <f t="shared" si="8"/>
        <v>2185461.62</v>
      </c>
      <c r="W77" s="917">
        <f t="shared" si="8"/>
        <v>19701</v>
      </c>
      <c r="X77" s="917">
        <f t="shared" si="8"/>
        <v>46819.72</v>
      </c>
      <c r="Y77" s="926">
        <v>0</v>
      </c>
      <c r="Z77" s="926">
        <v>19701</v>
      </c>
      <c r="AA77" s="926">
        <v>0</v>
      </c>
      <c r="AB77" s="917" t="s">
        <v>51</v>
      </c>
    </row>
    <row r="78" spans="1:28" s="35" customFormat="1">
      <c r="A78" s="932"/>
      <c r="B78" s="924"/>
      <c r="C78" s="916"/>
      <c r="D78" s="925"/>
      <c r="E78" s="923"/>
      <c r="F78" s="520"/>
      <c r="G78" s="520"/>
      <c r="H78" s="520"/>
      <c r="I78" s="520"/>
      <c r="J78" s="520"/>
      <c r="K78" s="520"/>
      <c r="L78" s="520"/>
      <c r="M78" s="520"/>
      <c r="N78" s="520"/>
      <c r="O78" s="520"/>
      <c r="P78" s="520"/>
      <c r="Q78" s="520"/>
      <c r="R78" s="520"/>
      <c r="S78" s="520"/>
      <c r="T78" s="917"/>
      <c r="U78" s="917"/>
      <c r="V78" s="917"/>
      <c r="W78" s="917"/>
      <c r="X78" s="917"/>
      <c r="Y78" s="926"/>
      <c r="Z78" s="926"/>
      <c r="AA78" s="926"/>
      <c r="AB78" s="917"/>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6" t="s">
        <v>77</v>
      </c>
      <c r="B82" s="887">
        <v>2400</v>
      </c>
      <c r="C82" s="887" t="s">
        <v>52</v>
      </c>
      <c r="D82" s="887" t="s">
        <v>25</v>
      </c>
      <c r="E82" s="907" t="s">
        <v>51</v>
      </c>
      <c r="F82" s="553"/>
      <c r="G82" s="553"/>
      <c r="H82" s="553"/>
      <c r="I82" s="553"/>
      <c r="J82" s="553"/>
      <c r="K82" s="553"/>
      <c r="L82" s="553"/>
      <c r="M82" s="553"/>
      <c r="N82" s="553"/>
      <c r="O82" s="553"/>
      <c r="P82" s="553"/>
      <c r="Q82" s="553"/>
      <c r="R82" s="553"/>
      <c r="S82" s="553"/>
      <c r="T82" s="909" t="s">
        <v>51</v>
      </c>
      <c r="U82" s="906"/>
      <c r="V82" s="906"/>
      <c r="W82" s="906"/>
      <c r="X82" s="909" t="s">
        <v>51</v>
      </c>
      <c r="Y82" s="906"/>
      <c r="Z82" s="906"/>
      <c r="AA82" s="906"/>
      <c r="AB82" s="888" t="s">
        <v>51</v>
      </c>
    </row>
    <row r="83" spans="1:28">
      <c r="A83" s="886"/>
      <c r="B83" s="887"/>
      <c r="C83" s="887"/>
      <c r="D83" s="887"/>
      <c r="E83" s="908"/>
      <c r="F83" s="553"/>
      <c r="G83" s="553"/>
      <c r="H83" s="553"/>
      <c r="I83" s="553"/>
      <c r="J83" s="553"/>
      <c r="K83" s="553"/>
      <c r="L83" s="553"/>
      <c r="M83" s="553"/>
      <c r="N83" s="553"/>
      <c r="O83" s="553"/>
      <c r="P83" s="553"/>
      <c r="Q83" s="553"/>
      <c r="R83" s="553"/>
      <c r="S83" s="553"/>
      <c r="T83" s="909"/>
      <c r="U83" s="906"/>
      <c r="V83" s="906"/>
      <c r="W83" s="906"/>
      <c r="X83" s="909"/>
      <c r="Y83" s="906"/>
      <c r="Z83" s="906"/>
      <c r="AA83" s="906"/>
      <c r="AB83" s="888"/>
    </row>
    <row r="84" spans="1:28">
      <c r="A84" s="348" t="s">
        <v>58</v>
      </c>
      <c r="B84" s="887">
        <v>2410</v>
      </c>
      <c r="C84" s="887">
        <v>613</v>
      </c>
      <c r="D84" s="887" t="s">
        <v>25</v>
      </c>
      <c r="E84" s="907" t="s">
        <v>51</v>
      </c>
      <c r="F84" s="553"/>
      <c r="G84" s="553"/>
      <c r="H84" s="553"/>
      <c r="I84" s="553"/>
      <c r="J84" s="553"/>
      <c r="K84" s="553"/>
      <c r="L84" s="553"/>
      <c r="M84" s="553"/>
      <c r="N84" s="553"/>
      <c r="O84" s="553"/>
      <c r="P84" s="553"/>
      <c r="Q84" s="553"/>
      <c r="R84" s="553"/>
      <c r="S84" s="553"/>
      <c r="T84" s="909" t="s">
        <v>51</v>
      </c>
      <c r="U84" s="906"/>
      <c r="V84" s="906"/>
      <c r="W84" s="906"/>
      <c r="X84" s="909" t="s">
        <v>51</v>
      </c>
      <c r="Y84" s="906"/>
      <c r="Z84" s="906"/>
      <c r="AA84" s="906"/>
      <c r="AB84" s="888" t="s">
        <v>51</v>
      </c>
    </row>
    <row r="85" spans="1:28" ht="30">
      <c r="A85" s="348" t="s">
        <v>78</v>
      </c>
      <c r="B85" s="887"/>
      <c r="C85" s="887"/>
      <c r="D85" s="887"/>
      <c r="E85" s="908"/>
      <c r="F85" s="553"/>
      <c r="G85" s="553"/>
      <c r="H85" s="553"/>
      <c r="I85" s="553"/>
      <c r="J85" s="553"/>
      <c r="K85" s="553"/>
      <c r="L85" s="553"/>
      <c r="M85" s="553"/>
      <c r="N85" s="553"/>
      <c r="O85" s="553"/>
      <c r="P85" s="553"/>
      <c r="Q85" s="553"/>
      <c r="R85" s="553"/>
      <c r="S85" s="553"/>
      <c r="T85" s="909"/>
      <c r="U85" s="906"/>
      <c r="V85" s="906"/>
      <c r="W85" s="906"/>
      <c r="X85" s="909"/>
      <c r="Y85" s="906"/>
      <c r="Z85" s="906"/>
      <c r="AA85" s="906"/>
      <c r="AB85" s="888"/>
    </row>
    <row r="86" spans="1:28" ht="20.25" customHeight="1">
      <c r="A86" s="886" t="s">
        <v>79</v>
      </c>
      <c r="B86" s="887">
        <v>2420</v>
      </c>
      <c r="C86" s="887">
        <v>623</v>
      </c>
      <c r="D86" s="887" t="s">
        <v>25</v>
      </c>
      <c r="E86" s="907" t="s">
        <v>51</v>
      </c>
      <c r="F86" s="553"/>
      <c r="G86" s="553"/>
      <c r="H86" s="553"/>
      <c r="I86" s="553"/>
      <c r="J86" s="553"/>
      <c r="K86" s="553"/>
      <c r="L86" s="553"/>
      <c r="M86" s="553"/>
      <c r="N86" s="553"/>
      <c r="O86" s="553"/>
      <c r="P86" s="553"/>
      <c r="Q86" s="553"/>
      <c r="R86" s="553"/>
      <c r="S86" s="553"/>
      <c r="T86" s="909" t="s">
        <v>51</v>
      </c>
      <c r="U86" s="906"/>
      <c r="V86" s="906"/>
      <c r="W86" s="906"/>
      <c r="X86" s="909" t="s">
        <v>51</v>
      </c>
      <c r="Y86" s="906"/>
      <c r="Z86" s="906"/>
      <c r="AA86" s="906"/>
      <c r="AB86" s="888" t="s">
        <v>51</v>
      </c>
    </row>
    <row r="87" spans="1:28" ht="20.25" customHeight="1">
      <c r="A87" s="886"/>
      <c r="B87" s="887"/>
      <c r="C87" s="887"/>
      <c r="D87" s="887"/>
      <c r="E87" s="908"/>
      <c r="F87" s="553"/>
      <c r="G87" s="553"/>
      <c r="H87" s="553"/>
      <c r="I87" s="553"/>
      <c r="J87" s="553"/>
      <c r="K87" s="553"/>
      <c r="L87" s="553"/>
      <c r="M87" s="553"/>
      <c r="N87" s="553"/>
      <c r="O87" s="553"/>
      <c r="P87" s="553"/>
      <c r="Q87" s="553"/>
      <c r="R87" s="553"/>
      <c r="S87" s="553"/>
      <c r="T87" s="909"/>
      <c r="U87" s="906"/>
      <c r="V87" s="906"/>
      <c r="W87" s="906"/>
      <c r="X87" s="909"/>
      <c r="Y87" s="906"/>
      <c r="Z87" s="906"/>
      <c r="AA87" s="906"/>
      <c r="AB87" s="888"/>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6" t="s">
        <v>84</v>
      </c>
      <c r="B92" s="887">
        <v>2500</v>
      </c>
      <c r="C92" s="887" t="s">
        <v>25</v>
      </c>
      <c r="D92" s="887" t="s">
        <v>25</v>
      </c>
      <c r="E92" s="907">
        <v>0</v>
      </c>
      <c r="F92" s="553"/>
      <c r="G92" s="553"/>
      <c r="H92" s="553"/>
      <c r="I92" s="553"/>
      <c r="J92" s="553"/>
      <c r="K92" s="553"/>
      <c r="L92" s="553"/>
      <c r="M92" s="553"/>
      <c r="N92" s="553"/>
      <c r="O92" s="553"/>
      <c r="P92" s="553"/>
      <c r="Q92" s="553"/>
      <c r="R92" s="553"/>
      <c r="S92" s="553"/>
      <c r="T92" s="909">
        <v>0</v>
      </c>
      <c r="U92" s="906"/>
      <c r="V92" s="906"/>
      <c r="W92" s="906"/>
      <c r="X92" s="909">
        <v>0</v>
      </c>
      <c r="Y92" s="906"/>
      <c r="Z92" s="906"/>
      <c r="AA92" s="906"/>
      <c r="AB92" s="888" t="s">
        <v>51</v>
      </c>
    </row>
    <row r="93" spans="1:28">
      <c r="A93" s="886"/>
      <c r="B93" s="887"/>
      <c r="C93" s="887"/>
      <c r="D93" s="887"/>
      <c r="E93" s="908"/>
      <c r="F93" s="553"/>
      <c r="G93" s="553"/>
      <c r="H93" s="553"/>
      <c r="I93" s="553"/>
      <c r="J93" s="553"/>
      <c r="K93" s="553"/>
      <c r="L93" s="553"/>
      <c r="M93" s="553"/>
      <c r="N93" s="553"/>
      <c r="O93" s="553"/>
      <c r="P93" s="553"/>
      <c r="Q93" s="553"/>
      <c r="R93" s="553"/>
      <c r="S93" s="553"/>
      <c r="T93" s="909"/>
      <c r="U93" s="906"/>
      <c r="V93" s="906"/>
      <c r="W93" s="906"/>
      <c r="X93" s="909"/>
      <c r="Y93" s="906"/>
      <c r="Z93" s="906"/>
      <c r="AA93" s="906"/>
      <c r="AB93" s="888"/>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6" t="s">
        <v>86</v>
      </c>
      <c r="B95" s="887">
        <v>2600</v>
      </c>
      <c r="C95" s="887" t="s">
        <v>25</v>
      </c>
      <c r="D95" s="887" t="s">
        <v>25</v>
      </c>
      <c r="E95" s="907">
        <f>E101</f>
        <v>24180136.920000002</v>
      </c>
      <c r="F95" s="546"/>
      <c r="G95" s="546"/>
      <c r="H95" s="546"/>
      <c r="I95" s="546"/>
      <c r="J95" s="546"/>
      <c r="K95" s="546"/>
      <c r="L95" s="546"/>
      <c r="M95" s="546"/>
      <c r="N95" s="546"/>
      <c r="O95" s="546"/>
      <c r="P95" s="546"/>
      <c r="Q95" s="546"/>
      <c r="R95" s="546"/>
      <c r="S95" s="546"/>
      <c r="T95" s="909">
        <f>T101</f>
        <v>16401748.98</v>
      </c>
      <c r="U95" s="934"/>
      <c r="V95" s="934"/>
      <c r="W95" s="934"/>
      <c r="X95" s="909">
        <f>X101</f>
        <v>16650458</v>
      </c>
      <c r="Y95" s="934"/>
      <c r="Z95" s="934"/>
      <c r="AA95" s="934"/>
      <c r="AB95" s="888" t="s">
        <v>51</v>
      </c>
    </row>
    <row r="96" spans="1:28">
      <c r="A96" s="933"/>
      <c r="B96" s="887"/>
      <c r="C96" s="887"/>
      <c r="D96" s="887"/>
      <c r="E96" s="908"/>
      <c r="F96" s="546"/>
      <c r="G96" s="546"/>
      <c r="H96" s="546"/>
      <c r="I96" s="546"/>
      <c r="J96" s="546"/>
      <c r="K96" s="546"/>
      <c r="L96" s="546"/>
      <c r="M96" s="546"/>
      <c r="N96" s="546"/>
      <c r="O96" s="546"/>
      <c r="P96" s="546"/>
      <c r="Q96" s="546"/>
      <c r="R96" s="546"/>
      <c r="S96" s="546"/>
      <c r="T96" s="909"/>
      <c r="U96" s="934"/>
      <c r="V96" s="934"/>
      <c r="W96" s="934"/>
      <c r="X96" s="909"/>
      <c r="Y96" s="934"/>
      <c r="Z96" s="934"/>
      <c r="AA96" s="934"/>
      <c r="AB96" s="888"/>
    </row>
    <row r="97" spans="1:28">
      <c r="A97" s="366" t="s">
        <v>30</v>
      </c>
      <c r="B97" s="936">
        <v>2610</v>
      </c>
      <c r="C97" s="887">
        <v>241</v>
      </c>
      <c r="D97" s="887" t="s">
        <v>25</v>
      </c>
      <c r="E97" s="894" t="s">
        <v>51</v>
      </c>
      <c r="F97" s="546"/>
      <c r="G97" s="546"/>
      <c r="H97" s="546"/>
      <c r="I97" s="546"/>
      <c r="J97" s="546"/>
      <c r="K97" s="546"/>
      <c r="L97" s="546"/>
      <c r="M97" s="546"/>
      <c r="N97" s="546"/>
      <c r="O97" s="546"/>
      <c r="P97" s="546"/>
      <c r="Q97" s="546"/>
      <c r="R97" s="546"/>
      <c r="S97" s="546"/>
      <c r="T97" s="887" t="s">
        <v>51</v>
      </c>
      <c r="U97" s="937"/>
      <c r="V97" s="367"/>
      <c r="W97" s="367"/>
      <c r="X97" s="887" t="s">
        <v>51</v>
      </c>
      <c r="Y97" s="937"/>
      <c r="Z97" s="367"/>
      <c r="AA97" s="367"/>
      <c r="AB97" s="888" t="s">
        <v>51</v>
      </c>
    </row>
    <row r="98" spans="1:28" ht="30">
      <c r="A98" s="368" t="s">
        <v>87</v>
      </c>
      <c r="B98" s="936"/>
      <c r="C98" s="887"/>
      <c r="D98" s="887"/>
      <c r="E98" s="895"/>
      <c r="F98" s="546"/>
      <c r="G98" s="546"/>
      <c r="H98" s="546"/>
      <c r="I98" s="546"/>
      <c r="J98" s="546"/>
      <c r="K98" s="546"/>
      <c r="L98" s="546"/>
      <c r="M98" s="546"/>
      <c r="N98" s="546"/>
      <c r="O98" s="546"/>
      <c r="P98" s="546"/>
      <c r="Q98" s="546"/>
      <c r="R98" s="546"/>
      <c r="S98" s="546"/>
      <c r="T98" s="887"/>
      <c r="U98" s="937"/>
      <c r="V98" s="367"/>
      <c r="W98" s="367"/>
      <c r="X98" s="887"/>
      <c r="Y98" s="937"/>
      <c r="Z98" s="367"/>
      <c r="AA98" s="367"/>
      <c r="AB98" s="888"/>
    </row>
    <row r="99" spans="1:28">
      <c r="A99" s="935" t="s">
        <v>7</v>
      </c>
      <c r="B99" s="887">
        <v>2630</v>
      </c>
      <c r="C99" s="887">
        <v>243</v>
      </c>
      <c r="D99" s="887" t="s">
        <v>25</v>
      </c>
      <c r="E99" s="894" t="s">
        <v>51</v>
      </c>
      <c r="F99" s="546"/>
      <c r="G99" s="546"/>
      <c r="H99" s="546"/>
      <c r="I99" s="546"/>
      <c r="J99" s="546"/>
      <c r="K99" s="546"/>
      <c r="L99" s="546"/>
      <c r="M99" s="546"/>
      <c r="N99" s="546"/>
      <c r="O99" s="546"/>
      <c r="P99" s="546"/>
      <c r="Q99" s="546"/>
      <c r="R99" s="546"/>
      <c r="S99" s="546"/>
      <c r="T99" s="887" t="s">
        <v>51</v>
      </c>
      <c r="U99" s="367"/>
      <c r="V99" s="367"/>
      <c r="W99" s="367"/>
      <c r="X99" s="887" t="s">
        <v>51</v>
      </c>
      <c r="Y99" s="367"/>
      <c r="Z99" s="367"/>
      <c r="AA99" s="367"/>
      <c r="AB99" s="888" t="s">
        <v>51</v>
      </c>
    </row>
    <row r="100" spans="1:28" ht="30" customHeight="1">
      <c r="A100" s="886"/>
      <c r="B100" s="887"/>
      <c r="C100" s="887"/>
      <c r="D100" s="887"/>
      <c r="E100" s="895"/>
      <c r="F100" s="546"/>
      <c r="G100" s="546"/>
      <c r="H100" s="546"/>
      <c r="I100" s="546"/>
      <c r="J100" s="546"/>
      <c r="K100" s="546"/>
      <c r="L100" s="546"/>
      <c r="M100" s="546"/>
      <c r="N100" s="546"/>
      <c r="O100" s="546"/>
      <c r="P100" s="546"/>
      <c r="Q100" s="546"/>
      <c r="R100" s="546"/>
      <c r="S100" s="546"/>
      <c r="T100" s="887"/>
      <c r="U100" s="367"/>
      <c r="V100" s="367"/>
      <c r="W100" s="367"/>
      <c r="X100" s="887"/>
      <c r="Y100" s="367"/>
      <c r="Z100" s="367"/>
      <c r="AA100" s="367"/>
      <c r="AB100" s="888"/>
    </row>
    <row r="101" spans="1:28" s="35" customFormat="1" ht="30">
      <c r="A101" s="356" t="s">
        <v>505</v>
      </c>
      <c r="B101" s="357">
        <v>2640</v>
      </c>
      <c r="C101" s="357">
        <v>244</v>
      </c>
      <c r="D101" s="361" t="s">
        <v>529</v>
      </c>
      <c r="E101" s="360">
        <f>SUM(E103:E110)</f>
        <v>24180136.920000002</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218251.2+4000</f>
        <v>222251.2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414733.03-100000+61695.23</f>
        <v>376428.26</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f>
        <v>0</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12428476.8-1226265.62+1226265.62+729381.03</f>
        <v>13157857.83</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196217.4+806319.83+25500+26800-30800</f>
        <v>1024037.23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3549021.56+609831.64+805000.81+2157994.38+100000-100000-392160.67-40000-112584.1+112584.1-21000+21000</f>
        <v>6689687.7199999997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200000+392160.67+370000</f>
        <v>962160.67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57300+29390.75+161755.91+574143.15+673324.2+151800+100000+112584.1-112584.1</f>
        <v>1747714.01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942</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6" t="s">
        <v>50</v>
      </c>
      <c r="B116" s="887">
        <v>3000</v>
      </c>
      <c r="C116" s="887">
        <v>100</v>
      </c>
      <c r="D116" s="888" t="s">
        <v>25</v>
      </c>
      <c r="E116" s="940">
        <f>E122</f>
        <v>-200000</v>
      </c>
      <c r="F116" s="554"/>
      <c r="G116" s="554"/>
      <c r="H116" s="554"/>
      <c r="I116" s="554"/>
      <c r="J116" s="554"/>
      <c r="K116" s="554"/>
      <c r="L116" s="554"/>
      <c r="M116" s="554"/>
      <c r="N116" s="554"/>
      <c r="O116" s="554"/>
      <c r="P116" s="554"/>
      <c r="Q116" s="554"/>
      <c r="R116" s="554"/>
      <c r="S116" s="554"/>
      <c r="T116" s="888" t="s">
        <v>51</v>
      </c>
      <c r="U116" s="350"/>
      <c r="V116" s="350"/>
      <c r="W116" s="350"/>
      <c r="X116" s="888" t="s">
        <v>51</v>
      </c>
      <c r="Y116" s="349"/>
      <c r="Z116" s="349"/>
      <c r="AA116" s="349"/>
      <c r="AB116" s="888" t="s">
        <v>25</v>
      </c>
    </row>
    <row r="117" spans="1:28">
      <c r="A117" s="886"/>
      <c r="B117" s="887"/>
      <c r="C117" s="887"/>
      <c r="D117" s="888"/>
      <c r="E117" s="941"/>
      <c r="F117" s="554"/>
      <c r="G117" s="554"/>
      <c r="H117" s="554"/>
      <c r="I117" s="554"/>
      <c r="J117" s="554"/>
      <c r="K117" s="554"/>
      <c r="L117" s="554"/>
      <c r="M117" s="554"/>
      <c r="N117" s="554"/>
      <c r="O117" s="554"/>
      <c r="P117" s="554"/>
      <c r="Q117" s="554"/>
      <c r="R117" s="554"/>
      <c r="S117" s="554"/>
      <c r="T117" s="888"/>
      <c r="U117" s="350"/>
      <c r="V117" s="350"/>
      <c r="W117" s="350"/>
      <c r="X117" s="888"/>
      <c r="Y117" s="349"/>
      <c r="Z117" s="349"/>
      <c r="AA117" s="349"/>
      <c r="AB117" s="888"/>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6" t="s">
        <v>99</v>
      </c>
      <c r="B120" s="887">
        <v>3020</v>
      </c>
      <c r="C120" s="887">
        <v>180</v>
      </c>
      <c r="D120" s="888" t="s">
        <v>25</v>
      </c>
      <c r="E120" s="904" t="s">
        <v>51</v>
      </c>
      <c r="F120" s="554"/>
      <c r="G120" s="554"/>
      <c r="H120" s="554"/>
      <c r="I120" s="554"/>
      <c r="J120" s="554"/>
      <c r="K120" s="554"/>
      <c r="L120" s="554"/>
      <c r="M120" s="554"/>
      <c r="N120" s="554"/>
      <c r="O120" s="554"/>
      <c r="P120" s="554"/>
      <c r="Q120" s="554"/>
      <c r="R120" s="554"/>
      <c r="S120" s="554"/>
      <c r="T120" s="888" t="s">
        <v>51</v>
      </c>
      <c r="U120" s="350"/>
      <c r="V120" s="350"/>
      <c r="W120" s="350"/>
      <c r="X120" s="888" t="s">
        <v>51</v>
      </c>
      <c r="Y120" s="349"/>
      <c r="Z120" s="349"/>
      <c r="AA120" s="349"/>
      <c r="AB120" s="888" t="s">
        <v>25</v>
      </c>
    </row>
    <row r="121" spans="1:28">
      <c r="A121" s="886"/>
      <c r="B121" s="887"/>
      <c r="C121" s="887"/>
      <c r="D121" s="888"/>
      <c r="E121" s="905"/>
      <c r="F121" s="554"/>
      <c r="G121" s="554"/>
      <c r="H121" s="554"/>
      <c r="I121" s="554"/>
      <c r="J121" s="554"/>
      <c r="K121" s="554"/>
      <c r="L121" s="554"/>
      <c r="M121" s="554"/>
      <c r="N121" s="554"/>
      <c r="O121" s="554"/>
      <c r="P121" s="554"/>
      <c r="Q121" s="554"/>
      <c r="R121" s="554"/>
      <c r="S121" s="554"/>
      <c r="T121" s="888"/>
      <c r="U121" s="350"/>
      <c r="V121" s="350"/>
      <c r="W121" s="350"/>
      <c r="X121" s="888"/>
      <c r="Y121" s="349"/>
      <c r="Z121" s="349"/>
      <c r="AA121" s="349"/>
      <c r="AB121" s="888"/>
    </row>
    <row r="122" spans="1:28" ht="9" customHeight="1">
      <c r="A122" s="886" t="s">
        <v>100</v>
      </c>
      <c r="B122" s="887">
        <v>3030</v>
      </c>
      <c r="C122" s="887">
        <v>180</v>
      </c>
      <c r="D122" s="888" t="s">
        <v>25</v>
      </c>
      <c r="E122" s="940">
        <f>-100000-100000</f>
        <v>-200000</v>
      </c>
      <c r="F122" s="554"/>
      <c r="G122" s="554"/>
      <c r="H122" s="554"/>
      <c r="I122" s="554"/>
      <c r="J122" s="554"/>
      <c r="K122" s="554"/>
      <c r="L122" s="554"/>
      <c r="M122" s="554"/>
      <c r="N122" s="554"/>
      <c r="O122" s="554"/>
      <c r="P122" s="554"/>
      <c r="Q122" s="554"/>
      <c r="R122" s="554"/>
      <c r="S122" s="554"/>
      <c r="T122" s="888" t="s">
        <v>51</v>
      </c>
      <c r="U122" s="350"/>
      <c r="V122" s="350"/>
      <c r="W122" s="350"/>
      <c r="X122" s="888" t="s">
        <v>51</v>
      </c>
      <c r="Y122" s="349"/>
      <c r="Z122" s="349"/>
      <c r="AA122" s="349"/>
      <c r="AB122" s="888" t="s">
        <v>25</v>
      </c>
    </row>
    <row r="123" spans="1:28">
      <c r="A123" s="886"/>
      <c r="B123" s="887"/>
      <c r="C123" s="887"/>
      <c r="D123" s="888"/>
      <c r="E123" s="941"/>
      <c r="F123" s="554"/>
      <c r="G123" s="554"/>
      <c r="H123" s="554"/>
      <c r="I123" s="554"/>
      <c r="J123" s="554"/>
      <c r="K123" s="554"/>
      <c r="L123" s="554"/>
      <c r="M123" s="554"/>
      <c r="N123" s="554"/>
      <c r="O123" s="554"/>
      <c r="P123" s="554"/>
      <c r="Q123" s="554"/>
      <c r="R123" s="554"/>
      <c r="S123" s="554"/>
      <c r="T123" s="888"/>
      <c r="U123" s="350"/>
      <c r="V123" s="350"/>
      <c r="W123" s="350"/>
      <c r="X123" s="888"/>
      <c r="Y123" s="349"/>
      <c r="Z123" s="349"/>
      <c r="AA123" s="349"/>
      <c r="AB123" s="888"/>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CW52" sqref="CW52"/>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6" t="s">
        <v>203</v>
      </c>
      <c r="CY4" s="424" t="s">
        <v>611</v>
      </c>
      <c r="CZ4" s="424" t="s">
        <v>948</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7" t="s">
        <v>123</v>
      </c>
      <c r="CY5" s="425" t="s">
        <v>124</v>
      </c>
      <c r="CZ5" s="425"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6" t="s">
        <v>25</v>
      </c>
      <c r="CW8" s="426" t="s">
        <v>25</v>
      </c>
      <c r="CX8" s="570">
        <f>SUM(CX9:CX11,CX15)</f>
        <v>24180136.920000002</v>
      </c>
      <c r="CY8" s="427">
        <f>SUM(CY9:CY11,CY15)</f>
        <v>16401748.98</v>
      </c>
      <c r="CZ8" s="427">
        <f>SUM(CZ9:CZ11,CZ15)</f>
        <v>16650458</v>
      </c>
      <c r="DA8" s="452">
        <f>SUM(DA9:DA11,DA15)</f>
        <v>0</v>
      </c>
    </row>
    <row r="9" spans="1:105" customFormat="1" ht="186" customHeight="1">
      <c r="A9" s="950" t="s">
        <v>128</v>
      </c>
      <c r="B9" s="951"/>
      <c r="C9" s="951"/>
      <c r="D9" s="951"/>
      <c r="E9" s="951"/>
      <c r="F9" s="951"/>
      <c r="G9" s="951"/>
      <c r="H9" s="952"/>
      <c r="I9" s="997" t="s">
        <v>612</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8" t="s">
        <v>25</v>
      </c>
      <c r="CW9" s="428" t="s">
        <v>25</v>
      </c>
      <c r="CX9" s="571">
        <v>0</v>
      </c>
      <c r="CY9" s="429">
        <v>0</v>
      </c>
      <c r="CZ9" s="429">
        <v>0</v>
      </c>
      <c r="DA9" s="453">
        <v>0</v>
      </c>
    </row>
    <row r="10" spans="1:105" customFormat="1" ht="90" customHeight="1">
      <c r="A10" s="950" t="s">
        <v>130</v>
      </c>
      <c r="B10" s="951"/>
      <c r="C10" s="951"/>
      <c r="D10" s="951"/>
      <c r="E10" s="951"/>
      <c r="F10" s="951"/>
      <c r="G10" s="951"/>
      <c r="H10" s="952"/>
      <c r="I10" s="961" t="s">
        <v>519</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8" t="s">
        <v>25</v>
      </c>
      <c r="CW10" s="428" t="s">
        <v>25</v>
      </c>
      <c r="CX10" s="571">
        <v>0</v>
      </c>
      <c r="CY10" s="429">
        <v>0</v>
      </c>
      <c r="CZ10" s="429">
        <v>0</v>
      </c>
      <c r="DA10" s="453">
        <v>0</v>
      </c>
    </row>
    <row r="11" spans="1:105" customFormat="1" ht="86.25" customHeight="1">
      <c r="A11" s="950" t="s">
        <v>132</v>
      </c>
      <c r="B11" s="951"/>
      <c r="C11" s="951"/>
      <c r="D11" s="951"/>
      <c r="E11" s="951"/>
      <c r="F11" s="951"/>
      <c r="G11" s="951"/>
      <c r="H11" s="952"/>
      <c r="I11" s="961" t="s">
        <v>520</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8" t="s">
        <v>25</v>
      </c>
      <c r="CW11" s="428" t="s">
        <v>25</v>
      </c>
      <c r="CX11" s="571">
        <f>SUM(CX12:CX14)</f>
        <v>0</v>
      </c>
      <c r="CY11" s="429">
        <f>SUM(CY12:CY14)</f>
        <v>0</v>
      </c>
      <c r="CZ11" s="429">
        <f>SUM(CZ12:CZ14)</f>
        <v>0</v>
      </c>
      <c r="DA11" s="453">
        <f>SUM(DA12:DA14)</f>
        <v>0</v>
      </c>
    </row>
    <row r="12" spans="1:105" s="121" customFormat="1" ht="43.5" customHeight="1">
      <c r="A12" s="942" t="s">
        <v>185</v>
      </c>
      <c r="B12" s="943"/>
      <c r="C12" s="943"/>
      <c r="D12" s="943"/>
      <c r="E12" s="943"/>
      <c r="F12" s="943"/>
      <c r="G12" s="943"/>
      <c r="H12" s="944"/>
      <c r="I12" s="945" t="s">
        <v>953</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30" t="s">
        <v>25</v>
      </c>
      <c r="CW12" s="430" t="s">
        <v>25</v>
      </c>
      <c r="CX12" s="572">
        <v>0</v>
      </c>
      <c r="CY12" s="431">
        <v>0</v>
      </c>
      <c r="CZ12" s="431">
        <v>0</v>
      </c>
      <c r="DA12" s="454">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30"/>
      <c r="CW13" s="430"/>
      <c r="CX13" s="572">
        <v>0</v>
      </c>
      <c r="CY13" s="431">
        <v>0</v>
      </c>
      <c r="CZ13" s="431">
        <v>0</v>
      </c>
      <c r="DA13" s="454">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30" t="s">
        <v>25</v>
      </c>
      <c r="CW14" s="430" t="s">
        <v>25</v>
      </c>
      <c r="CX14" s="572">
        <v>0</v>
      </c>
      <c r="CY14" s="431">
        <v>0</v>
      </c>
      <c r="CZ14" s="431">
        <v>0</v>
      </c>
      <c r="DA14" s="454">
        <v>0</v>
      </c>
    </row>
    <row r="15" spans="1:105" customFormat="1" ht="84" customHeight="1">
      <c r="A15" s="950" t="s">
        <v>134</v>
      </c>
      <c r="B15" s="951"/>
      <c r="C15" s="951"/>
      <c r="D15" s="951"/>
      <c r="E15" s="951"/>
      <c r="F15" s="951"/>
      <c r="G15" s="951"/>
      <c r="H15" s="952"/>
      <c r="I15" s="961" t="s">
        <v>514</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8" t="s">
        <v>25</v>
      </c>
      <c r="CW15" s="428" t="s">
        <v>25</v>
      </c>
      <c r="CX15" s="571">
        <f>CX16+CX19+CX23+CX25+CX28</f>
        <v>24180136.920000002</v>
      </c>
      <c r="CY15" s="429">
        <f>CY16+CY19+CY23+CY25+CY28</f>
        <v>16401748.98</v>
      </c>
      <c r="CZ15" s="429">
        <f>CZ16+CZ19+CZ23+CZ25+CZ28</f>
        <v>16650458</v>
      </c>
      <c r="DA15" s="453">
        <f>DA16+DA19+DA23+DA25+DA28</f>
        <v>0</v>
      </c>
    </row>
    <row r="16" spans="1:105" customFormat="1" ht="70.5" customHeight="1">
      <c r="A16" s="950" t="s">
        <v>136</v>
      </c>
      <c r="B16" s="951"/>
      <c r="C16" s="951"/>
      <c r="D16" s="951"/>
      <c r="E16" s="951"/>
      <c r="F16" s="951"/>
      <c r="G16" s="951"/>
      <c r="H16" s="952"/>
      <c r="I16" s="953" t="s">
        <v>516</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8" t="s">
        <v>25</v>
      </c>
      <c r="CW16" s="428" t="s">
        <v>25</v>
      </c>
      <c r="CX16" s="571">
        <f>SUM(CX17:CX18)</f>
        <v>18866588.27</v>
      </c>
      <c r="CY16" s="429">
        <f>SUM(CY17:CY18)</f>
        <v>11790015.42</v>
      </c>
      <c r="CZ16" s="429">
        <f>SUM(CZ17:CZ18)</f>
        <v>11695459.23</v>
      </c>
      <c r="DA16" s="453">
        <f>SUM(DA17:DA18)</f>
        <v>0</v>
      </c>
    </row>
    <row r="17" spans="1:106" customFormat="1" ht="35.25" customHeight="1">
      <c r="A17" s="942" t="s">
        <v>138</v>
      </c>
      <c r="B17" s="943"/>
      <c r="C17" s="943"/>
      <c r="D17" s="943"/>
      <c r="E17" s="943"/>
      <c r="F17" s="943"/>
      <c r="G17" s="943"/>
      <c r="H17" s="944"/>
      <c r="I17" s="945" t="s">
        <v>517</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30" t="s">
        <v>25</v>
      </c>
      <c r="CW17" s="430" t="s">
        <v>25</v>
      </c>
      <c r="CX17" s="572">
        <v>0</v>
      </c>
      <c r="CY17" s="431">
        <v>0</v>
      </c>
      <c r="CZ17" s="431">
        <v>0</v>
      </c>
      <c r="DA17" s="454">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30" t="s">
        <v>25</v>
      </c>
      <c r="CW18" s="430" t="s">
        <v>25</v>
      </c>
      <c r="CX18" s="572">
        <f>18866588.27+26800-30800+4000</f>
        <v>18866588.27</v>
      </c>
      <c r="CY18" s="431">
        <v>11790015.42</v>
      </c>
      <c r="CZ18" s="431">
        <v>11695459.23</v>
      </c>
      <c r="DA18" s="454">
        <v>0</v>
      </c>
      <c r="DB18" s="112">
        <f>CX18-'[2]ФХД_ Сведения по выплатам на з'!$CX$10</f>
        <v>-774513.27</v>
      </c>
    </row>
    <row r="19" spans="1:106" customFormat="1" ht="72" customHeight="1">
      <c r="A19" s="950" t="s">
        <v>142</v>
      </c>
      <c r="B19" s="951"/>
      <c r="C19" s="951"/>
      <c r="D19" s="951"/>
      <c r="E19" s="951"/>
      <c r="F19" s="951"/>
      <c r="G19" s="951"/>
      <c r="H19" s="952"/>
      <c r="I19" s="953" t="s">
        <v>518</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8" t="s">
        <v>25</v>
      </c>
      <c r="CW19" s="428" t="s">
        <v>25</v>
      </c>
      <c r="CX19" s="571">
        <f>SUM(CX20:CX22)</f>
        <v>370000</v>
      </c>
      <c r="CY19" s="429">
        <f>SUM(CY20:CY22)</f>
        <v>0</v>
      </c>
      <c r="CZ19" s="429">
        <f>SUM(CZ20:CZ22)</f>
        <v>0</v>
      </c>
      <c r="DA19" s="453">
        <f>SUM(DA20:DA22)</f>
        <v>0</v>
      </c>
    </row>
    <row r="20" spans="1:106" customFormat="1" ht="33" customHeight="1">
      <c r="A20" s="942" t="s">
        <v>144</v>
      </c>
      <c r="B20" s="943"/>
      <c r="C20" s="943"/>
      <c r="D20" s="943"/>
      <c r="E20" s="943"/>
      <c r="F20" s="943"/>
      <c r="G20" s="943"/>
      <c r="H20" s="944"/>
      <c r="I20" s="945" t="s">
        <v>515</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30" t="s">
        <v>25</v>
      </c>
      <c r="CW20" s="430" t="s">
        <v>25</v>
      </c>
      <c r="CX20" s="572">
        <v>0</v>
      </c>
      <c r="CY20" s="431">
        <v>0</v>
      </c>
      <c r="CZ20" s="431">
        <v>0</v>
      </c>
      <c r="DA20" s="454">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30"/>
      <c r="CW21" s="430"/>
      <c r="CX21" s="572">
        <v>0</v>
      </c>
      <c r="CY21" s="431">
        <v>0</v>
      </c>
      <c r="CZ21" s="431">
        <v>0</v>
      </c>
      <c r="DA21" s="454">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30" t="s">
        <v>25</v>
      </c>
      <c r="CW22" s="430" t="s">
        <v>25</v>
      </c>
      <c r="CX22" s="572">
        <v>370000</v>
      </c>
      <c r="CY22" s="431">
        <v>0</v>
      </c>
      <c r="CZ22" s="431">
        <v>0</v>
      </c>
      <c r="DA22" s="454">
        <v>0</v>
      </c>
    </row>
    <row r="23" spans="1:106" customFormat="1" ht="44.25" customHeight="1">
      <c r="A23" s="950" t="s">
        <v>148</v>
      </c>
      <c r="B23" s="951"/>
      <c r="C23" s="951"/>
      <c r="D23" s="951"/>
      <c r="E23" s="951"/>
      <c r="F23" s="951"/>
      <c r="G23" s="951"/>
      <c r="H23" s="952"/>
      <c r="I23" s="961" t="s">
        <v>521</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8" t="s">
        <v>25</v>
      </c>
      <c r="CW23" s="428" t="s">
        <v>25</v>
      </c>
      <c r="CX23" s="571">
        <v>0</v>
      </c>
      <c r="CY23" s="429">
        <v>0</v>
      </c>
      <c r="CZ23" s="429">
        <v>0</v>
      </c>
      <c r="DA23" s="453">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30"/>
      <c r="CW24" s="430"/>
      <c r="CX24" s="572">
        <v>0</v>
      </c>
      <c r="CY24" s="431">
        <v>0</v>
      </c>
      <c r="CZ24" s="431">
        <v>0</v>
      </c>
      <c r="DA24" s="454">
        <v>0</v>
      </c>
    </row>
    <row r="25" spans="1:106" s="121" customFormat="1" ht="35.25" customHeight="1">
      <c r="A25" s="950" t="s">
        <v>150</v>
      </c>
      <c r="B25" s="951"/>
      <c r="C25" s="951"/>
      <c r="D25" s="951"/>
      <c r="E25" s="951"/>
      <c r="F25" s="951"/>
      <c r="G25" s="951"/>
      <c r="H25" s="952"/>
      <c r="I25" s="953" t="s">
        <v>522</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8" t="s">
        <v>25</v>
      </c>
      <c r="CW25" s="428" t="s">
        <v>25</v>
      </c>
      <c r="CX25" s="571">
        <f>SUM(CX26:CX27)</f>
        <v>0</v>
      </c>
      <c r="CY25" s="429">
        <f>SUM(CY26:CY27)</f>
        <v>0</v>
      </c>
      <c r="CZ25" s="429">
        <f>SUM(CZ26:CZ27)</f>
        <v>0</v>
      </c>
      <c r="DA25" s="453">
        <f>SUM(DA26:DA27)</f>
        <v>0</v>
      </c>
    </row>
    <row r="26" spans="1:106" s="121" customFormat="1" ht="37.5" customHeight="1">
      <c r="A26" s="942" t="s">
        <v>180</v>
      </c>
      <c r="B26" s="943"/>
      <c r="C26" s="943"/>
      <c r="D26" s="943"/>
      <c r="E26" s="943"/>
      <c r="F26" s="943"/>
      <c r="G26" s="943"/>
      <c r="H26" s="944"/>
      <c r="I26" s="945" t="s">
        <v>517</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30" t="s">
        <v>25</v>
      </c>
      <c r="CW26" s="430" t="s">
        <v>25</v>
      </c>
      <c r="CX26" s="572">
        <v>0</v>
      </c>
      <c r="CY26" s="431">
        <v>0</v>
      </c>
      <c r="CZ26" s="431">
        <v>0</v>
      </c>
      <c r="DA26" s="454">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30" t="s">
        <v>25</v>
      </c>
      <c r="CW27" s="430" t="s">
        <v>25</v>
      </c>
      <c r="CX27" s="572">
        <v>0</v>
      </c>
      <c r="CY27" s="431">
        <v>0</v>
      </c>
      <c r="CZ27" s="431">
        <v>0</v>
      </c>
      <c r="DA27" s="454">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8" t="s">
        <v>25</v>
      </c>
      <c r="CW28" s="428" t="s">
        <v>25</v>
      </c>
      <c r="CX28" s="571">
        <f>SUM(CX29:CX31)</f>
        <v>4943548.6500000004</v>
      </c>
      <c r="CY28" s="429">
        <f>SUM(CY29:CY31)</f>
        <v>4611733.5599999996</v>
      </c>
      <c r="CZ28" s="429">
        <f>SUM(CZ29:CZ31)</f>
        <v>4954998.7699999996</v>
      </c>
      <c r="DA28" s="453">
        <f>SUM(DA29:DA31)</f>
        <v>0</v>
      </c>
    </row>
    <row r="29" spans="1:106" customFormat="1" ht="45" customHeight="1">
      <c r="A29" s="942" t="s">
        <v>196</v>
      </c>
      <c r="B29" s="943"/>
      <c r="C29" s="943"/>
      <c r="D29" s="943"/>
      <c r="E29" s="943"/>
      <c r="F29" s="943"/>
      <c r="G29" s="943"/>
      <c r="H29" s="944"/>
      <c r="I29" s="945" t="s">
        <v>515</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30" t="s">
        <v>25</v>
      </c>
      <c r="CW29" s="430" t="s">
        <v>25</v>
      </c>
      <c r="CX29" s="572">
        <v>0</v>
      </c>
      <c r="CY29" s="431">
        <v>0</v>
      </c>
      <c r="CZ29" s="431">
        <v>0</v>
      </c>
      <c r="DA29" s="454">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30"/>
      <c r="CW30" s="430"/>
      <c r="CX30" s="572">
        <v>0</v>
      </c>
      <c r="CY30" s="431">
        <v>0</v>
      </c>
      <c r="CZ30" s="431">
        <v>0</v>
      </c>
      <c r="DA30" s="454">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30" t="s">
        <v>25</v>
      </c>
      <c r="CW31" s="430" t="s">
        <v>25</v>
      </c>
      <c r="CX31" s="572">
        <f>4921853.42+61695.23-40000</f>
        <v>4943548.6500000004</v>
      </c>
      <c r="CY31" s="431">
        <v>4611733.5599999996</v>
      </c>
      <c r="CZ31" s="431">
        <v>4954998.7699999996</v>
      </c>
      <c r="DA31" s="454">
        <v>0</v>
      </c>
      <c r="DB31" s="112">
        <f>CX31-'[2]ФХД_ Сведения по выплатам на з'!$CX$14</f>
        <v>124851.55</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2" t="s">
        <v>156</v>
      </c>
      <c r="CW32" s="432" t="s">
        <v>25</v>
      </c>
      <c r="CX32" s="573">
        <v>0</v>
      </c>
      <c r="CY32" s="433">
        <v>0</v>
      </c>
      <c r="CZ32" s="433">
        <v>0</v>
      </c>
      <c r="DA32" s="455">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30" t="s">
        <v>204</v>
      </c>
      <c r="CW33" s="430" t="s">
        <v>25</v>
      </c>
      <c r="CX33" s="572">
        <v>0</v>
      </c>
      <c r="CY33" s="431">
        <v>0</v>
      </c>
      <c r="CZ33" s="431">
        <v>0</v>
      </c>
      <c r="DA33" s="454">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30" t="s">
        <v>613</v>
      </c>
      <c r="CW34" s="430" t="s">
        <v>25</v>
      </c>
      <c r="CX34" s="572">
        <v>0</v>
      </c>
      <c r="CY34" s="431">
        <v>0</v>
      </c>
      <c r="CZ34" s="431">
        <v>0</v>
      </c>
      <c r="DA34" s="454">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30" t="s">
        <v>949</v>
      </c>
      <c r="CW35" s="430" t="s">
        <v>25</v>
      </c>
      <c r="CX35" s="572">
        <v>0</v>
      </c>
      <c r="CY35" s="431">
        <v>0</v>
      </c>
      <c r="CZ35" s="431">
        <v>0</v>
      </c>
      <c r="DA35" s="454">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2" t="s">
        <v>156</v>
      </c>
      <c r="CW36" s="432" t="s">
        <v>25</v>
      </c>
      <c r="CX36" s="573">
        <f>CX37</f>
        <v>24180136.920000002</v>
      </c>
      <c r="CY36" s="433">
        <f>CY38</f>
        <v>16401748.98</v>
      </c>
      <c r="CZ36" s="433">
        <f>CZ39</f>
        <v>16650458</v>
      </c>
      <c r="DA36" s="455">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4" t="s">
        <v>204</v>
      </c>
      <c r="CW37" s="434" t="s">
        <v>25</v>
      </c>
      <c r="CX37" s="574">
        <f>CX15</f>
        <v>24180136.920000002</v>
      </c>
      <c r="CY37" s="435">
        <v>0</v>
      </c>
      <c r="CZ37" s="435">
        <v>0</v>
      </c>
      <c r="DA37" s="456">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4" t="s">
        <v>613</v>
      </c>
      <c r="CW38" s="434" t="s">
        <v>25</v>
      </c>
      <c r="CX38" s="574">
        <v>0</v>
      </c>
      <c r="CY38" s="435">
        <f>CY15</f>
        <v>16401748.98</v>
      </c>
      <c r="CZ38" s="435">
        <v>0</v>
      </c>
      <c r="DA38" s="456">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4" t="s">
        <v>949</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13"/>
      <c r="AR43" s="1013"/>
      <c r="AS43" s="1013"/>
      <c r="AT43" s="1013"/>
      <c r="AU43" s="1013"/>
      <c r="AV43" s="1013"/>
      <c r="AW43" s="1013"/>
      <c r="AX43" s="1013"/>
      <c r="AY43" s="1013"/>
      <c r="AZ43" s="1013"/>
      <c r="BA43" s="1013"/>
      <c r="BB43" s="1013"/>
      <c r="BC43" s="1013"/>
      <c r="BD43" s="1013"/>
      <c r="BE43" s="1013"/>
      <c r="BF43" s="1013"/>
      <c r="BG43" s="1013"/>
      <c r="BH43" s="1013"/>
      <c r="BI43" s="248"/>
      <c r="BJ43" s="248"/>
      <c r="BK43" s="1013"/>
      <c r="BL43" s="1013"/>
      <c r="BM43" s="1013"/>
      <c r="BN43" s="1013"/>
      <c r="BO43" s="1013"/>
      <c r="BP43" s="1013"/>
      <c r="BQ43" s="1013"/>
      <c r="BR43" s="1013"/>
      <c r="BS43" s="1013"/>
      <c r="BT43" s="1013"/>
      <c r="BU43" s="1013"/>
      <c r="BV43" s="1013"/>
      <c r="BW43" s="248"/>
      <c r="BX43" s="248"/>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4" t="s">
        <v>940</v>
      </c>
      <c r="AN45" s="1015"/>
      <c r="AO45" s="1015"/>
      <c r="AP45" s="1015"/>
      <c r="AQ45" s="1015"/>
      <c r="AR45" s="1015"/>
      <c r="AS45" s="1015"/>
      <c r="AT45" s="1015"/>
      <c r="AU45" s="1015"/>
      <c r="AV45" s="1015"/>
      <c r="AW45" s="1015"/>
      <c r="AX45" s="1015"/>
      <c r="AY45" s="1015"/>
      <c r="AZ45" s="1015"/>
      <c r="BA45" s="1015"/>
      <c r="BB45" s="1015"/>
      <c r="BC45" s="1015"/>
      <c r="BD45" s="1015"/>
      <c r="BE45" s="408"/>
      <c r="BF45" s="408"/>
      <c r="BG45" s="1015" t="s">
        <v>941</v>
      </c>
      <c r="BH45" s="1015"/>
      <c r="BI45" s="1015"/>
      <c r="BJ45" s="1015"/>
      <c r="BK45" s="1015"/>
      <c r="BL45" s="1015"/>
      <c r="BM45" s="1015"/>
      <c r="BN45" s="1015"/>
      <c r="BO45" s="1015"/>
      <c r="BP45" s="1015"/>
      <c r="BQ45" s="1015"/>
      <c r="BR45" s="1015"/>
      <c r="BS45" s="1015"/>
      <c r="BT45" s="1015"/>
      <c r="BU45" s="1015"/>
      <c r="BV45" s="1015"/>
      <c r="BW45" s="1015"/>
      <c r="BX45" s="1015"/>
      <c r="BY45" s="408"/>
      <c r="BZ45" s="408"/>
      <c r="CA45" s="1016" t="s">
        <v>205</v>
      </c>
      <c r="CB45" s="1016"/>
      <c r="CC45" s="1016"/>
      <c r="CD45" s="1016"/>
      <c r="CE45" s="1016"/>
      <c r="CF45" s="1016"/>
      <c r="CG45" s="1016"/>
      <c r="CH45" s="1016"/>
      <c r="CI45" s="1016"/>
      <c r="CJ45" s="1016"/>
      <c r="CK45" s="1016"/>
      <c r="CL45" s="1016"/>
      <c r="CM45" s="1016"/>
      <c r="CN45" s="1016"/>
      <c r="CO45" s="1016"/>
      <c r="CP45" s="1016"/>
      <c r="CQ45" s="1016"/>
      <c r="CR45" s="1016"/>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7" t="s">
        <v>169</v>
      </c>
      <c r="AN46" s="1017"/>
      <c r="AO46" s="1017"/>
      <c r="AP46" s="1017"/>
      <c r="AQ46" s="1017"/>
      <c r="AR46" s="1017"/>
      <c r="AS46" s="1017"/>
      <c r="AT46" s="1017"/>
      <c r="AU46" s="1017"/>
      <c r="AV46" s="1017"/>
      <c r="AW46" s="1017"/>
      <c r="AX46" s="1017"/>
      <c r="AY46" s="1017"/>
      <c r="AZ46" s="1017"/>
      <c r="BA46" s="1017"/>
      <c r="BB46" s="1017"/>
      <c r="BC46" s="1017"/>
      <c r="BD46" s="1017"/>
      <c r="BE46" s="408"/>
      <c r="BF46" s="408"/>
      <c r="BG46" s="1017" t="s">
        <v>170</v>
      </c>
      <c r="BH46" s="1017"/>
      <c r="BI46" s="1017"/>
      <c r="BJ46" s="1017"/>
      <c r="BK46" s="1017"/>
      <c r="BL46" s="1017"/>
      <c r="BM46" s="1017"/>
      <c r="BN46" s="1017"/>
      <c r="BO46" s="1017"/>
      <c r="BP46" s="1017"/>
      <c r="BQ46" s="1017"/>
      <c r="BR46" s="1017"/>
      <c r="BS46" s="1017"/>
      <c r="BT46" s="1017"/>
      <c r="BU46" s="1017"/>
      <c r="BV46" s="1017"/>
      <c r="BW46" s="1017"/>
      <c r="BX46" s="1017"/>
      <c r="BY46" s="408"/>
      <c r="BZ46" s="408"/>
      <c r="CA46" s="1017" t="s">
        <v>171</v>
      </c>
      <c r="CB46" s="1017"/>
      <c r="CC46" s="1017"/>
      <c r="CD46" s="1017"/>
      <c r="CE46" s="1017"/>
      <c r="CF46" s="1017"/>
      <c r="CG46" s="1017"/>
      <c r="CH46" s="1017"/>
      <c r="CI46" s="1017"/>
      <c r="CJ46" s="1017"/>
      <c r="CK46" s="1017"/>
      <c r="CL46" s="1017"/>
      <c r="CM46" s="1017"/>
      <c r="CN46" s="1017"/>
      <c r="CO46" s="1017"/>
      <c r="CP46" s="1017"/>
      <c r="CQ46" s="1017"/>
      <c r="CR46" s="1017"/>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1026" t="s">
        <v>172</v>
      </c>
      <c r="J48" s="1026"/>
      <c r="K48" s="1027"/>
      <c r="L48" s="1027"/>
      <c r="M48" s="1027"/>
      <c r="N48" s="1028" t="s">
        <v>172</v>
      </c>
      <c r="O48" s="1028"/>
      <c r="P48" s="410"/>
      <c r="Q48" s="1029"/>
      <c r="R48" s="1029"/>
      <c r="S48" s="1029"/>
      <c r="T48" s="1029"/>
      <c r="U48" s="1029"/>
      <c r="V48" s="1029"/>
      <c r="W48" s="1029"/>
      <c r="X48" s="1029"/>
      <c r="Y48" s="1029"/>
      <c r="Z48" s="1029"/>
      <c r="AA48" s="1029"/>
      <c r="AB48" s="1029"/>
      <c r="AC48" s="1029"/>
      <c r="AD48" s="1029"/>
      <c r="AE48" s="1029"/>
      <c r="AF48" s="413"/>
      <c r="AG48" s="1030">
        <v>2023</v>
      </c>
      <c r="AH48" s="1031"/>
      <c r="AI48" s="1031"/>
      <c r="AJ48" s="1031"/>
      <c r="AK48" s="1031"/>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32" t="s">
        <v>956</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8"/>
      <c r="CO52" s="408"/>
      <c r="CP52" s="408"/>
      <c r="CQ52" s="408"/>
      <c r="CR52" s="408"/>
      <c r="CS52" s="408"/>
      <c r="CT52" s="408"/>
      <c r="CU52" s="408"/>
      <c r="CV52" s="408"/>
      <c r="CW52" s="408"/>
      <c r="CX52" s="575"/>
      <c r="CY52" s="408"/>
      <c r="CZ52" s="408"/>
      <c r="DA52" s="408"/>
    </row>
    <row r="53" spans="1:105" s="51" customFormat="1" ht="15.75">
      <c r="A53" s="1018" t="s">
        <v>524</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8"/>
      <c r="AA55" s="408"/>
      <c r="AB55" s="408"/>
      <c r="AC55" s="408"/>
      <c r="AD55" s="408"/>
      <c r="AE55" s="408"/>
      <c r="AF55" s="408"/>
      <c r="AG55" s="408"/>
      <c r="AH55" s="1036" t="s">
        <v>957</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8"/>
      <c r="CO55" s="408"/>
      <c r="CP55" s="408"/>
      <c r="CQ55" s="408"/>
      <c r="CR55" s="408"/>
      <c r="CS55" s="408"/>
      <c r="CT55" s="408"/>
      <c r="CU55" s="408"/>
      <c r="CV55" s="408"/>
      <c r="CW55" s="408"/>
      <c r="CX55" s="575"/>
      <c r="CY55" s="408"/>
      <c r="CZ55" s="408"/>
      <c r="DA55" s="408"/>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8"/>
      <c r="AA56" s="408"/>
      <c r="AB56" s="408"/>
      <c r="AC56" s="408"/>
      <c r="AD56" s="408"/>
      <c r="AE56" s="408"/>
      <c r="AF56" s="408"/>
      <c r="AG56" s="408"/>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20" t="s">
        <v>172</v>
      </c>
      <c r="B58" s="1021"/>
      <c r="C58" s="1022"/>
      <c r="D58" s="1022"/>
      <c r="E58" s="1022"/>
      <c r="F58" s="1023" t="s">
        <v>172</v>
      </c>
      <c r="G58" s="1023"/>
      <c r="H58" s="408"/>
      <c r="I58" s="1022"/>
      <c r="J58" s="1022"/>
      <c r="K58" s="1022"/>
      <c r="L58" s="1022"/>
      <c r="M58" s="1022"/>
      <c r="N58" s="1022"/>
      <c r="O58" s="1022"/>
      <c r="P58" s="1022"/>
      <c r="Q58" s="1022"/>
      <c r="R58" s="1022"/>
      <c r="S58" s="1022"/>
      <c r="T58" s="1022"/>
      <c r="U58" s="1022"/>
      <c r="V58" s="1022"/>
      <c r="W58" s="1022"/>
      <c r="X58" s="1024">
        <v>20</v>
      </c>
      <c r="Y58" s="1024"/>
      <c r="Z58" s="1024"/>
      <c r="AA58" s="1025" t="s">
        <v>952</v>
      </c>
      <c r="AB58" s="1025"/>
      <c r="AC58" s="1025"/>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206</v>
      </c>
      <c r="B1" s="1049"/>
      <c r="C1" s="1049"/>
      <c r="D1" s="1049"/>
      <c r="E1" s="1049"/>
      <c r="F1" s="1049"/>
      <c r="G1" s="1049"/>
      <c r="H1" s="1049"/>
      <c r="I1" s="1049"/>
      <c r="J1" s="1049"/>
      <c r="K1" s="1049"/>
      <c r="L1" s="1049"/>
      <c r="M1" s="53"/>
      <c r="N1" s="53"/>
      <c r="O1" s="53"/>
    </row>
    <row r="2" spans="1:15" ht="17.25">
      <c r="A2" s="1049" t="s">
        <v>207</v>
      </c>
      <c r="B2" s="1049"/>
      <c r="C2" s="1049"/>
      <c r="D2" s="1049"/>
      <c r="E2" s="1049"/>
      <c r="F2" s="1049"/>
      <c r="G2" s="1049"/>
      <c r="H2" s="1049"/>
      <c r="I2" s="1049"/>
      <c r="J2" s="1049"/>
      <c r="K2" s="1049"/>
      <c r="L2" s="1049"/>
      <c r="M2" s="1049"/>
      <c r="N2" s="1049"/>
      <c r="O2" s="1049"/>
    </row>
    <row r="4" spans="1:15" ht="15.75">
      <c r="A4" s="54" t="s">
        <v>208</v>
      </c>
    </row>
    <row r="5" spans="1:15" ht="15.75">
      <c r="A5" s="1050" t="s">
        <v>209</v>
      </c>
      <c r="B5" s="1050"/>
      <c r="C5" s="1050"/>
      <c r="D5" s="1050"/>
      <c r="E5" s="1050"/>
      <c r="F5" s="1050"/>
      <c r="G5" s="1050"/>
      <c r="H5" s="1050"/>
      <c r="I5" s="1050"/>
      <c r="J5" s="1050"/>
      <c r="K5" s="1050"/>
      <c r="L5" s="1050"/>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210</v>
      </c>
      <c r="B8" s="1047" t="s">
        <v>211</v>
      </c>
      <c r="C8" s="1047" t="s">
        <v>212</v>
      </c>
      <c r="D8" s="1039" t="s">
        <v>559</v>
      </c>
      <c r="E8" s="1039"/>
      <c r="F8" s="1039"/>
      <c r="G8" s="1039" t="s">
        <v>560</v>
      </c>
      <c r="H8" s="1039"/>
      <c r="I8" s="1039"/>
      <c r="J8" s="1039" t="s">
        <v>561</v>
      </c>
      <c r="K8" s="1039"/>
      <c r="L8" s="1039"/>
      <c r="M8" s="56"/>
      <c r="N8" s="56"/>
      <c r="O8" s="56"/>
    </row>
    <row r="9" spans="1:15" ht="63.75">
      <c r="A9" s="1047"/>
      <c r="B9" s="1047"/>
      <c r="C9" s="1047"/>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50" t="s">
        <v>225</v>
      </c>
      <c r="B22" s="1050"/>
      <c r="C22" s="1050"/>
      <c r="D22" s="1050"/>
      <c r="E22" s="1050"/>
      <c r="F22" s="1050"/>
      <c r="G22" s="1050"/>
      <c r="H22" s="1050"/>
      <c r="I22" s="1050"/>
      <c r="J22" s="1050"/>
      <c r="K22" s="1050"/>
      <c r="L22" s="1050"/>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210</v>
      </c>
      <c r="B25" s="1047" t="s">
        <v>211</v>
      </c>
      <c r="C25" s="1047" t="s">
        <v>212</v>
      </c>
      <c r="D25" s="1051" t="s">
        <v>559</v>
      </c>
      <c r="E25" s="1052"/>
      <c r="F25" s="1053"/>
      <c r="G25" s="1051" t="s">
        <v>560</v>
      </c>
      <c r="H25" s="1052"/>
      <c r="I25" s="1053"/>
      <c r="J25" s="1051" t="s">
        <v>561</v>
      </c>
      <c r="K25" s="1052"/>
      <c r="L25" s="1053"/>
    </row>
    <row r="26" spans="1:15" ht="63.75">
      <c r="A26" s="1047"/>
      <c r="B26" s="1047"/>
      <c r="C26" s="1047"/>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54" t="s">
        <v>227</v>
      </c>
      <c r="B34" s="1054"/>
      <c r="C34" s="1054"/>
      <c r="D34" s="1054"/>
      <c r="E34" s="1054"/>
      <c r="F34" s="1054"/>
      <c r="G34" s="1054"/>
      <c r="H34" s="1054"/>
      <c r="I34" s="1054"/>
      <c r="J34" s="1054"/>
      <c r="K34" s="1054"/>
      <c r="L34" s="1054"/>
    </row>
    <row r="35" spans="1:15" ht="15.75" hidden="1">
      <c r="A35" s="1050" t="s">
        <v>209</v>
      </c>
      <c r="B35" s="1050"/>
      <c r="C35" s="1050"/>
      <c r="D35" s="1050"/>
      <c r="E35" s="1050"/>
      <c r="F35" s="1050"/>
      <c r="G35" s="1050"/>
      <c r="H35" s="1050"/>
      <c r="I35" s="1050"/>
      <c r="J35" s="1050"/>
      <c r="K35" s="1050"/>
      <c r="L35" s="1050"/>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39" t="s">
        <v>228</v>
      </c>
      <c r="C38" s="1039"/>
      <c r="D38" s="1039"/>
      <c r="E38" s="1039"/>
      <c r="F38" s="270" t="s">
        <v>212</v>
      </c>
      <c r="G38" s="1058" t="s">
        <v>565</v>
      </c>
      <c r="H38" s="1058"/>
      <c r="I38" s="1058" t="s">
        <v>566</v>
      </c>
      <c r="J38" s="1058"/>
      <c r="K38" s="1058" t="s">
        <v>567</v>
      </c>
      <c r="L38" s="1058"/>
    </row>
    <row r="39" spans="1:15" s="163" customFormat="1" ht="27.75" hidden="1" customHeight="1">
      <c r="A39" s="162" t="s">
        <v>219</v>
      </c>
      <c r="B39" s="1040" t="s">
        <v>538</v>
      </c>
      <c r="C39" s="1040"/>
      <c r="D39" s="1040"/>
      <c r="E39" s="1040"/>
      <c r="F39" s="165" t="s">
        <v>229</v>
      </c>
      <c r="G39" s="1038">
        <v>200936.22</v>
      </c>
      <c r="H39" s="1038"/>
      <c r="I39" s="1038">
        <v>81611.22</v>
      </c>
      <c r="J39" s="1038"/>
      <c r="K39" s="1038">
        <v>81611.22</v>
      </c>
      <c r="L39" s="1038"/>
    </row>
    <row r="40" spans="1:15" s="163" customFormat="1" ht="16.5" hidden="1" customHeight="1">
      <c r="A40" s="162" t="s">
        <v>16</v>
      </c>
      <c r="B40" s="1040" t="s">
        <v>539</v>
      </c>
      <c r="C40" s="1040"/>
      <c r="D40" s="1040"/>
      <c r="E40" s="1040"/>
      <c r="F40" s="165" t="s">
        <v>229</v>
      </c>
      <c r="G40" s="1056">
        <f>1196105.26</f>
        <v>1196105.26</v>
      </c>
      <c r="H40" s="1056"/>
      <c r="I40" s="1056">
        <v>0</v>
      </c>
      <c r="J40" s="1056"/>
      <c r="K40" s="1056">
        <v>0</v>
      </c>
      <c r="L40" s="1056"/>
      <c r="M40" s="166"/>
    </row>
    <row r="41" spans="1:15" hidden="1">
      <c r="A41" s="67"/>
      <c r="B41" s="1057" t="s">
        <v>224</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55" t="s">
        <v>480</v>
      </c>
      <c r="B44" s="1055"/>
      <c r="C44" s="1055"/>
      <c r="D44" s="1055"/>
      <c r="E44" s="1055"/>
      <c r="F44" s="1055"/>
      <c r="G44" s="1055"/>
      <c r="H44" s="1055"/>
      <c r="I44" s="1055"/>
      <c r="J44" s="1055"/>
      <c r="K44" s="1055"/>
      <c r="L44" s="1055"/>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44" t="s">
        <v>231</v>
      </c>
      <c r="C47" s="1044"/>
      <c r="D47" s="1044"/>
      <c r="E47" s="1044"/>
      <c r="F47" s="308" t="s">
        <v>232</v>
      </c>
      <c r="G47" s="1044" t="s">
        <v>563</v>
      </c>
      <c r="H47" s="1044"/>
      <c r="I47" s="1044" t="s">
        <v>562</v>
      </c>
      <c r="J47" s="1044"/>
      <c r="K47" s="1044" t="s">
        <v>564</v>
      </c>
      <c r="L47" s="1044"/>
    </row>
    <row r="48" spans="1:15" s="163" customFormat="1" ht="27.75" hidden="1" customHeight="1">
      <c r="A48" s="309" t="s">
        <v>219</v>
      </c>
      <c r="B48" s="1045" t="s">
        <v>233</v>
      </c>
      <c r="C48" s="1045"/>
      <c r="D48" s="1045"/>
      <c r="E48" s="1045"/>
      <c r="F48" s="310" t="s">
        <v>51</v>
      </c>
      <c r="G48" s="1046">
        <v>0</v>
      </c>
      <c r="H48" s="1046"/>
      <c r="I48" s="1046">
        <v>0</v>
      </c>
      <c r="J48" s="1046"/>
      <c r="K48" s="1044">
        <v>0</v>
      </c>
      <c r="L48" s="1044"/>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7" t="s">
        <v>231</v>
      </c>
      <c r="C53" s="1047"/>
      <c r="D53" s="1047"/>
      <c r="E53" s="1047"/>
      <c r="F53" s="269" t="s">
        <v>232</v>
      </c>
      <c r="G53" s="1041" t="s">
        <v>563</v>
      </c>
      <c r="H53" s="1042"/>
      <c r="I53" s="1041" t="s">
        <v>562</v>
      </c>
      <c r="J53" s="1042"/>
      <c r="K53" s="1041" t="s">
        <v>564</v>
      </c>
      <c r="L53" s="1042"/>
    </row>
    <row r="54" spans="1:12" ht="30.75" hidden="1" customHeight="1">
      <c r="A54" s="73" t="s">
        <v>219</v>
      </c>
      <c r="B54" s="1048" t="s">
        <v>234</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7" t="s">
        <v>231</v>
      </c>
      <c r="C58" s="1047"/>
      <c r="D58" s="1047"/>
      <c r="E58" s="1047"/>
      <c r="F58" s="269" t="s">
        <v>232</v>
      </c>
      <c r="G58" s="1041" t="s">
        <v>563</v>
      </c>
      <c r="H58" s="1042"/>
      <c r="I58" s="1041" t="s">
        <v>562</v>
      </c>
      <c r="J58" s="1042"/>
      <c r="K58" s="1041" t="s">
        <v>564</v>
      </c>
      <c r="L58" s="1042"/>
    </row>
    <row r="59" spans="1:12" ht="30" hidden="1" customHeight="1">
      <c r="A59" s="73" t="s">
        <v>219</v>
      </c>
      <c r="B59" s="1048" t="s">
        <v>234</v>
      </c>
      <c r="C59" s="1048"/>
      <c r="D59" s="1048"/>
      <c r="E59" s="1048"/>
      <c r="F59" s="73" t="s">
        <v>51</v>
      </c>
      <c r="G59" s="1043">
        <v>0</v>
      </c>
      <c r="H59" s="1043"/>
      <c r="I59" s="1043">
        <v>0</v>
      </c>
      <c r="J59" s="1043"/>
      <c r="K59" s="1043">
        <v>0</v>
      </c>
      <c r="L59" s="1043"/>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7" t="s">
        <v>176</v>
      </c>
      <c r="B6" s="1047" t="s">
        <v>244</v>
      </c>
      <c r="C6" s="1047" t="s">
        <v>618</v>
      </c>
      <c r="D6" s="1047"/>
      <c r="E6" s="1047"/>
      <c r="F6" s="1047"/>
      <c r="G6" s="1047" t="s">
        <v>619</v>
      </c>
      <c r="H6" s="1047"/>
      <c r="I6" s="1047"/>
      <c r="J6" s="1047"/>
      <c r="K6" s="1047" t="s">
        <v>620</v>
      </c>
      <c r="L6" s="1047"/>
      <c r="M6" s="1047"/>
      <c r="N6" s="1047"/>
    </row>
    <row r="7" spans="1:16" ht="79.5" customHeight="1">
      <c r="A7" s="1047"/>
      <c r="B7" s="1047"/>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7" t="s">
        <v>176</v>
      </c>
      <c r="B14" s="1047" t="s">
        <v>244</v>
      </c>
      <c r="C14" s="1047" t="s">
        <v>213</v>
      </c>
      <c r="D14" s="1047"/>
      <c r="E14" s="1047"/>
      <c r="F14" s="1047"/>
      <c r="G14" s="1047" t="s">
        <v>214</v>
      </c>
      <c r="H14" s="1047"/>
      <c r="I14" s="1047"/>
      <c r="J14" s="1047"/>
      <c r="K14" s="1047" t="s">
        <v>215</v>
      </c>
      <c r="L14" s="1047"/>
      <c r="M14" s="1047"/>
      <c r="N14" s="1047"/>
    </row>
    <row r="15" spans="1:16" ht="82.5" hidden="1" customHeight="1">
      <c r="A15" s="1047"/>
      <c r="B15" s="1047"/>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59" t="s">
        <v>176</v>
      </c>
      <c r="B32" s="1059" t="s">
        <v>244</v>
      </c>
      <c r="C32" s="1041" t="s">
        <v>264</v>
      </c>
      <c r="D32" s="1061"/>
      <c r="E32" s="1061"/>
      <c r="F32" s="1042"/>
      <c r="G32" s="1041" t="s">
        <v>265</v>
      </c>
      <c r="H32" s="1061"/>
      <c r="I32" s="1061"/>
      <c r="J32" s="1042"/>
      <c r="K32" s="1041" t="s">
        <v>266</v>
      </c>
      <c r="L32" s="1061"/>
      <c r="M32" s="1061"/>
      <c r="N32" s="1042"/>
    </row>
    <row r="33" spans="1:16" ht="63.75" hidden="1">
      <c r="A33" s="1060"/>
      <c r="B33" s="1060"/>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7" t="s">
        <v>176</v>
      </c>
      <c r="B42" s="1047" t="s">
        <v>244</v>
      </c>
      <c r="C42" s="1047" t="s">
        <v>618</v>
      </c>
      <c r="D42" s="1047"/>
      <c r="E42" s="1047"/>
      <c r="F42" s="1047"/>
      <c r="G42" s="1047" t="s">
        <v>619</v>
      </c>
      <c r="H42" s="1047"/>
      <c r="I42" s="1047"/>
      <c r="J42" s="1047"/>
      <c r="K42" s="1047" t="s">
        <v>620</v>
      </c>
      <c r="L42" s="1047"/>
      <c r="M42" s="1047"/>
      <c r="N42" s="1047"/>
    </row>
    <row r="43" spans="1:16" ht="85.5" customHeight="1">
      <c r="A43" s="1047"/>
      <c r="B43" s="1047"/>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7" t="s">
        <v>176</v>
      </c>
      <c r="B53" s="1047" t="s">
        <v>244</v>
      </c>
      <c r="C53" s="1047" t="s">
        <v>618</v>
      </c>
      <c r="D53" s="1047"/>
      <c r="E53" s="1047"/>
      <c r="F53" s="1047" t="s">
        <v>619</v>
      </c>
      <c r="G53" s="1047"/>
      <c r="H53" s="1047"/>
      <c r="I53" s="1047" t="s">
        <v>620</v>
      </c>
      <c r="J53" s="1047"/>
      <c r="K53" s="1047"/>
    </row>
    <row r="54" spans="1:15" ht="82.5" customHeight="1">
      <c r="A54" s="1047"/>
      <c r="B54" s="1047"/>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65" t="s">
        <v>176</v>
      </c>
      <c r="B6" s="1065" t="s">
        <v>281</v>
      </c>
      <c r="C6" s="1065" t="s">
        <v>559</v>
      </c>
      <c r="D6" s="1065"/>
      <c r="E6" s="1065"/>
      <c r="F6" s="1065"/>
      <c r="G6" s="1065" t="s">
        <v>560</v>
      </c>
      <c r="H6" s="1065"/>
      <c r="I6" s="1065"/>
      <c r="J6" s="1065"/>
      <c r="K6" s="1065" t="s">
        <v>561</v>
      </c>
      <c r="L6" s="1065"/>
      <c r="M6" s="1065"/>
      <c r="N6" s="1065"/>
    </row>
    <row r="7" spans="1:16" ht="18.75" customHeight="1">
      <c r="A7" s="1065"/>
      <c r="B7" s="1065"/>
      <c r="C7" s="1065" t="s">
        <v>282</v>
      </c>
      <c r="D7" s="1066" t="s">
        <v>283</v>
      </c>
      <c r="E7" s="1067"/>
      <c r="F7" s="1065" t="s">
        <v>278</v>
      </c>
      <c r="G7" s="1065" t="s">
        <v>282</v>
      </c>
      <c r="H7" s="1066" t="s">
        <v>283</v>
      </c>
      <c r="I7" s="1067"/>
      <c r="J7" s="1065" t="s">
        <v>278</v>
      </c>
      <c r="K7" s="1065" t="s">
        <v>282</v>
      </c>
      <c r="L7" s="1066" t="s">
        <v>283</v>
      </c>
      <c r="M7" s="1067"/>
      <c r="N7" s="1065" t="s">
        <v>278</v>
      </c>
    </row>
    <row r="8" spans="1:16">
      <c r="A8" s="1065"/>
      <c r="B8" s="1065"/>
      <c r="C8" s="1065"/>
      <c r="D8" s="1068"/>
      <c r="E8" s="1069"/>
      <c r="F8" s="1065"/>
      <c r="G8" s="1065"/>
      <c r="H8" s="1068"/>
      <c r="I8" s="1069"/>
      <c r="J8" s="1065"/>
      <c r="K8" s="1065"/>
      <c r="L8" s="1068"/>
      <c r="M8" s="1069"/>
      <c r="N8" s="1065"/>
    </row>
    <row r="9" spans="1:16" s="111" customFormat="1" ht="38.25">
      <c r="A9" s="480">
        <v>1</v>
      </c>
      <c r="B9" s="481" t="s">
        <v>284</v>
      </c>
      <c r="C9" s="482">
        <v>10000</v>
      </c>
      <c r="D9" s="1070">
        <v>0.30199999999999999</v>
      </c>
      <c r="E9" s="1071"/>
      <c r="F9" s="482">
        <f>C9*D9</f>
        <v>3020</v>
      </c>
      <c r="G9" s="482">
        <v>20000</v>
      </c>
      <c r="H9" s="1070">
        <v>0.30199999999999999</v>
      </c>
      <c r="I9" s="1071"/>
      <c r="J9" s="482">
        <f t="shared" ref="J9:J12" si="0">G9*H9</f>
        <v>6040</v>
      </c>
      <c r="K9" s="482">
        <v>0</v>
      </c>
      <c r="L9" s="1070">
        <v>0.30199999999999999</v>
      </c>
      <c r="M9" s="1071"/>
      <c r="N9" s="482">
        <f t="shared" ref="N9:N12" si="1">K9*L9</f>
        <v>0</v>
      </c>
    </row>
    <row r="10" spans="1:16" s="111" customFormat="1" ht="38.25">
      <c r="A10" s="480">
        <v>2</v>
      </c>
      <c r="B10" s="481" t="s">
        <v>285</v>
      </c>
      <c r="C10" s="482">
        <v>20000</v>
      </c>
      <c r="D10" s="1070">
        <v>0.30199999999999999</v>
      </c>
      <c r="E10" s="1071"/>
      <c r="F10" s="482">
        <f t="shared" ref="F10:F11" si="2">C10*D10</f>
        <v>6040</v>
      </c>
      <c r="G10" s="482">
        <v>20000</v>
      </c>
      <c r="H10" s="1070">
        <v>0.30199999999999999</v>
      </c>
      <c r="I10" s="1071"/>
      <c r="J10" s="482">
        <f t="shared" si="0"/>
        <v>6040</v>
      </c>
      <c r="K10" s="482">
        <v>20000</v>
      </c>
      <c r="L10" s="1070">
        <v>0.30199999999999999</v>
      </c>
      <c r="M10" s="1071"/>
      <c r="N10" s="482">
        <f t="shared" si="1"/>
        <v>6040</v>
      </c>
    </row>
    <row r="11" spans="1:16" s="111" customFormat="1" ht="38.25">
      <c r="A11" s="480">
        <v>2</v>
      </c>
      <c r="B11" s="483" t="s">
        <v>644</v>
      </c>
      <c r="C11" s="484">
        <v>5000</v>
      </c>
      <c r="D11" s="1072">
        <v>0.30199999999999999</v>
      </c>
      <c r="E11" s="1073"/>
      <c r="F11" s="484">
        <f t="shared" si="2"/>
        <v>1510</v>
      </c>
      <c r="G11" s="484">
        <v>5000</v>
      </c>
      <c r="H11" s="1072">
        <v>0.30199999999999999</v>
      </c>
      <c r="I11" s="1073"/>
      <c r="J11" s="482">
        <f t="shared" si="0"/>
        <v>1510</v>
      </c>
      <c r="K11" s="482">
        <v>5000</v>
      </c>
      <c r="L11" s="1070">
        <v>0.30199999999999999</v>
      </c>
      <c r="M11" s="1071"/>
      <c r="N11" s="482">
        <f t="shared" si="1"/>
        <v>1510</v>
      </c>
    </row>
    <row r="12" spans="1:16" s="111" customFormat="1" ht="38.25">
      <c r="A12" s="480">
        <v>3</v>
      </c>
      <c r="B12" s="483" t="s">
        <v>286</v>
      </c>
      <c r="C12" s="484">
        <v>314333.40999999997</v>
      </c>
      <c r="D12" s="1072">
        <v>0.30199999999999999</v>
      </c>
      <c r="E12" s="1073"/>
      <c r="F12" s="484">
        <f>C12*D12</f>
        <v>94928.69</v>
      </c>
      <c r="G12" s="484">
        <v>16685.830000000002</v>
      </c>
      <c r="H12" s="1072">
        <v>0.30199999999999999</v>
      </c>
      <c r="I12" s="1073"/>
      <c r="J12" s="482">
        <f t="shared" si="0"/>
        <v>5039.12</v>
      </c>
      <c r="K12" s="482">
        <v>0</v>
      </c>
      <c r="L12" s="1070">
        <v>0.30199999999999999</v>
      </c>
      <c r="M12" s="1071"/>
      <c r="N12" s="482">
        <f t="shared" si="1"/>
        <v>0</v>
      </c>
      <c r="P12" s="280" t="s">
        <v>554</v>
      </c>
    </row>
    <row r="13" spans="1:16" s="111" customFormat="1">
      <c r="A13" s="481"/>
      <c r="B13" s="480" t="s">
        <v>254</v>
      </c>
      <c r="C13" s="480" t="s">
        <v>25</v>
      </c>
      <c r="D13" s="1074" t="s">
        <v>25</v>
      </c>
      <c r="E13" s="1075"/>
      <c r="F13" s="482">
        <f>SUM(F9:F12)</f>
        <v>105498.69</v>
      </c>
      <c r="G13" s="480" t="s">
        <v>25</v>
      </c>
      <c r="H13" s="1074" t="s">
        <v>25</v>
      </c>
      <c r="I13" s="1075"/>
      <c r="J13" s="482">
        <f>SUM(J9:J12)</f>
        <v>18629.12</v>
      </c>
      <c r="K13" s="480" t="s">
        <v>25</v>
      </c>
      <c r="L13" s="1074" t="s">
        <v>25</v>
      </c>
      <c r="M13" s="1075"/>
      <c r="N13" s="482">
        <f>SUM(N9:N12)</f>
        <v>7550</v>
      </c>
    </row>
    <row r="14" spans="1:16" s="111" customFormat="1"/>
    <row r="15" spans="1:16" s="113" customFormat="1">
      <c r="A15" s="114" t="s">
        <v>240</v>
      </c>
    </row>
    <row r="16" spans="1:16">
      <c r="A16" s="29" t="s">
        <v>241</v>
      </c>
    </row>
    <row r="17" spans="1:15" ht="25.5" customHeight="1">
      <c r="A17" s="1047" t="s">
        <v>176</v>
      </c>
      <c r="B17" s="1047" t="s">
        <v>281</v>
      </c>
      <c r="C17" s="1047" t="s">
        <v>274</v>
      </c>
      <c r="D17" s="1047"/>
      <c r="E17" s="1047"/>
      <c r="F17" s="1047"/>
      <c r="G17" s="1047" t="s">
        <v>275</v>
      </c>
      <c r="H17" s="1047"/>
      <c r="I17" s="1047"/>
      <c r="J17" s="1047"/>
      <c r="K17" s="1047" t="s">
        <v>276</v>
      </c>
      <c r="L17" s="1047"/>
      <c r="M17" s="1047"/>
      <c r="N17" s="1047"/>
    </row>
    <row r="18" spans="1:15" ht="25.5" customHeight="1">
      <c r="A18" s="1047"/>
      <c r="B18" s="1047"/>
      <c r="C18" s="1047" t="s">
        <v>282</v>
      </c>
      <c r="D18" s="1047" t="s">
        <v>283</v>
      </c>
      <c r="E18" s="57"/>
      <c r="F18" s="1047" t="s">
        <v>278</v>
      </c>
      <c r="G18" s="1047" t="s">
        <v>282</v>
      </c>
      <c r="H18" s="1047" t="s">
        <v>283</v>
      </c>
      <c r="I18" s="57"/>
      <c r="J18" s="1047" t="s">
        <v>278</v>
      </c>
      <c r="K18" s="1047" t="s">
        <v>282</v>
      </c>
      <c r="L18" s="1047" t="s">
        <v>283</v>
      </c>
      <c r="M18" s="57"/>
      <c r="N18" s="1047" t="s">
        <v>278</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7" t="s">
        <v>176</v>
      </c>
      <c r="B27" s="1047" t="s">
        <v>244</v>
      </c>
      <c r="C27" s="1047" t="s">
        <v>274</v>
      </c>
      <c r="D27" s="1047"/>
      <c r="E27" s="1047"/>
      <c r="F27" s="1047"/>
      <c r="G27" s="1047"/>
      <c r="H27" s="1047" t="s">
        <v>275</v>
      </c>
      <c r="I27" s="1047"/>
      <c r="J27" s="1047"/>
      <c r="K27" s="1047"/>
      <c r="L27" s="1047"/>
      <c r="M27" s="57"/>
      <c r="N27" s="1047" t="s">
        <v>276</v>
      </c>
      <c r="O27" s="1047"/>
    </row>
    <row r="28" spans="1:15" ht="76.5">
      <c r="A28" s="1047"/>
      <c r="B28" s="1047"/>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76" t="s">
        <v>176</v>
      </c>
      <c r="B37" s="1076" t="s">
        <v>244</v>
      </c>
      <c r="C37" s="1076" t="s">
        <v>559</v>
      </c>
      <c r="D37" s="1076"/>
      <c r="E37" s="1076"/>
      <c r="F37" s="1076"/>
      <c r="G37" s="1076" t="s">
        <v>560</v>
      </c>
      <c r="H37" s="1076"/>
      <c r="I37" s="1076"/>
      <c r="J37" s="1076"/>
      <c r="K37" s="1076" t="s">
        <v>561</v>
      </c>
      <c r="L37" s="1076"/>
      <c r="M37" s="1076"/>
      <c r="N37" s="1076"/>
      <c r="O37" s="538"/>
    </row>
    <row r="38" spans="1:16380" s="464" customFormat="1" ht="65.25" customHeight="1">
      <c r="A38" s="1076"/>
      <c r="B38" s="1076"/>
      <c r="C38" s="563" t="s">
        <v>291</v>
      </c>
      <c r="D38" s="1077" t="s">
        <v>292</v>
      </c>
      <c r="E38" s="1078"/>
      <c r="F38" s="563" t="s">
        <v>293</v>
      </c>
      <c r="G38" s="563" t="s">
        <v>291</v>
      </c>
      <c r="H38" s="1077" t="s">
        <v>292</v>
      </c>
      <c r="I38" s="1078"/>
      <c r="J38" s="563" t="s">
        <v>293</v>
      </c>
      <c r="K38" s="563" t="s">
        <v>291</v>
      </c>
      <c r="L38" s="1077" t="s">
        <v>292</v>
      </c>
      <c r="M38" s="1078"/>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8"/>
    </row>
    <row r="43" spans="1:16380" s="464" customFormat="1" ht="51">
      <c r="A43" s="563">
        <v>3</v>
      </c>
      <c r="B43" s="564" t="s">
        <v>571</v>
      </c>
      <c r="C43" s="88" t="s">
        <v>25</v>
      </c>
      <c r="D43" s="1079" t="s">
        <v>25</v>
      </c>
      <c r="E43" s="1080"/>
      <c r="F43" s="88">
        <v>800</v>
      </c>
      <c r="G43" s="88" t="s">
        <v>25</v>
      </c>
      <c r="H43" s="1079" t="s">
        <v>25</v>
      </c>
      <c r="I43" s="1080"/>
      <c r="J43" s="88">
        <v>0</v>
      </c>
      <c r="K43" s="88" t="s">
        <v>25</v>
      </c>
      <c r="L43" s="1079" t="s">
        <v>25</v>
      </c>
      <c r="M43" s="1080"/>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76" t="s">
        <v>176</v>
      </c>
      <c r="B50" s="1076" t="s">
        <v>244</v>
      </c>
      <c r="C50" s="1076" t="s">
        <v>559</v>
      </c>
      <c r="D50" s="1076"/>
      <c r="E50" s="1076"/>
      <c r="F50" s="1076"/>
      <c r="G50" s="1076" t="s">
        <v>560</v>
      </c>
      <c r="H50" s="1076"/>
      <c r="I50" s="1076"/>
      <c r="J50" s="1076"/>
      <c r="K50" s="1076" t="s">
        <v>561</v>
      </c>
      <c r="L50" s="1076"/>
      <c r="M50" s="1076"/>
      <c r="N50" s="1076"/>
      <c r="O50" s="538"/>
    </row>
    <row r="51" spans="1:15" s="464" customFormat="1" ht="63.75">
      <c r="A51" s="1076"/>
      <c r="B51" s="1076"/>
      <c r="C51" s="563" t="s">
        <v>291</v>
      </c>
      <c r="D51" s="1077" t="s">
        <v>292</v>
      </c>
      <c r="E51" s="1078"/>
      <c r="F51" s="563" t="s">
        <v>293</v>
      </c>
      <c r="G51" s="563" t="s">
        <v>291</v>
      </c>
      <c r="H51" s="1077" t="s">
        <v>292</v>
      </c>
      <c r="I51" s="1078"/>
      <c r="J51" s="563" t="s">
        <v>293</v>
      </c>
      <c r="K51" s="563" t="s">
        <v>291</v>
      </c>
      <c r="L51" s="1077" t="s">
        <v>292</v>
      </c>
      <c r="M51" s="1078"/>
      <c r="N51" s="563" t="s">
        <v>293</v>
      </c>
      <c r="O51" s="538"/>
    </row>
    <row r="52" spans="1:15" s="464" customFormat="1" ht="38.25">
      <c r="A52" s="563">
        <v>1</v>
      </c>
      <c r="B52" s="564" t="s">
        <v>854</v>
      </c>
      <c r="C52" s="88">
        <v>4526126.91</v>
      </c>
      <c r="D52" s="1079">
        <v>1.5E-3</v>
      </c>
      <c r="E52" s="1080"/>
      <c r="F52" s="88">
        <v>6460.4</v>
      </c>
      <c r="G52" s="88">
        <v>4892473.47</v>
      </c>
      <c r="H52" s="1079">
        <v>1.5E-3</v>
      </c>
      <c r="I52" s="1080"/>
      <c r="J52" s="88">
        <v>6460.4</v>
      </c>
      <c r="K52" s="88">
        <v>4856891.72</v>
      </c>
      <c r="L52" s="1079">
        <v>1.5E-3</v>
      </c>
      <c r="M52" s="1080"/>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76" t="s">
        <v>176</v>
      </c>
      <c r="B62" s="1076" t="s">
        <v>244</v>
      </c>
      <c r="C62" s="1076" t="s">
        <v>274</v>
      </c>
      <c r="D62" s="1076"/>
      <c r="E62" s="563"/>
      <c r="F62" s="1076" t="s">
        <v>275</v>
      </c>
      <c r="G62" s="1076"/>
      <c r="H62" s="1076" t="s">
        <v>276</v>
      </c>
      <c r="I62" s="1076"/>
      <c r="J62" s="1076"/>
      <c r="K62" s="538"/>
      <c r="L62" s="538"/>
      <c r="M62" s="538"/>
      <c r="N62" s="538"/>
      <c r="O62" s="538"/>
    </row>
    <row r="63" spans="1:15" s="121" customFormat="1" ht="25.5" hidden="1" customHeight="1">
      <c r="A63" s="1076"/>
      <c r="B63" s="1076"/>
      <c r="C63" s="1076" t="s">
        <v>299</v>
      </c>
      <c r="D63" s="563" t="s">
        <v>300</v>
      </c>
      <c r="E63" s="563"/>
      <c r="F63" s="1076" t="s">
        <v>299</v>
      </c>
      <c r="G63" s="563" t="s">
        <v>300</v>
      </c>
      <c r="H63" s="1076" t="s">
        <v>299</v>
      </c>
      <c r="I63" s="563"/>
      <c r="J63" s="563" t="s">
        <v>300</v>
      </c>
      <c r="K63" s="538"/>
      <c r="L63" s="538"/>
      <c r="M63" s="538"/>
      <c r="N63" s="538"/>
      <c r="O63" s="538"/>
    </row>
    <row r="64" spans="1:15" s="121" customFormat="1" hidden="1">
      <c r="A64" s="1076"/>
      <c r="B64" s="1076"/>
      <c r="C64" s="1076"/>
      <c r="D64" s="563" t="s">
        <v>301</v>
      </c>
      <c r="E64" s="563"/>
      <c r="F64" s="1076"/>
      <c r="G64" s="563" t="s">
        <v>301</v>
      </c>
      <c r="H64" s="1076"/>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76" t="s">
        <v>176</v>
      </c>
      <c r="B76" s="1076" t="s">
        <v>244</v>
      </c>
      <c r="C76" s="1076" t="s">
        <v>212</v>
      </c>
      <c r="D76" s="1076" t="s">
        <v>559</v>
      </c>
      <c r="E76" s="1076"/>
      <c r="F76" s="1076"/>
      <c r="G76" s="1076"/>
      <c r="H76" s="1076" t="s">
        <v>560</v>
      </c>
      <c r="I76" s="1076"/>
      <c r="J76" s="1076"/>
      <c r="K76" s="1076"/>
      <c r="L76" s="1076" t="s">
        <v>561</v>
      </c>
      <c r="M76" s="1076"/>
      <c r="N76" s="1076"/>
      <c r="O76" s="1076"/>
    </row>
    <row r="77" spans="1:15" s="464" customFormat="1" ht="15" customHeight="1">
      <c r="A77" s="1076"/>
      <c r="B77" s="1076"/>
      <c r="C77" s="1076"/>
      <c r="D77" s="1076" t="s">
        <v>305</v>
      </c>
      <c r="E77" s="1076" t="s">
        <v>306</v>
      </c>
      <c r="F77" s="1076" t="s">
        <v>307</v>
      </c>
      <c r="G77" s="1076" t="s">
        <v>247</v>
      </c>
      <c r="H77" s="1076" t="s">
        <v>305</v>
      </c>
      <c r="I77" s="1076" t="s">
        <v>306</v>
      </c>
      <c r="J77" s="1076" t="s">
        <v>307</v>
      </c>
      <c r="K77" s="1076" t="s">
        <v>308</v>
      </c>
      <c r="L77" s="1076" t="s">
        <v>305</v>
      </c>
      <c r="M77" s="1076" t="s">
        <v>309</v>
      </c>
      <c r="N77" s="1076" t="s">
        <v>307</v>
      </c>
      <c r="O77" s="1076" t="s">
        <v>308</v>
      </c>
    </row>
    <row r="78" spans="1:15" s="464" customFormat="1" ht="6.75" customHeight="1">
      <c r="A78" s="1076"/>
      <c r="B78" s="1076"/>
      <c r="C78" s="1076"/>
      <c r="D78" s="1076"/>
      <c r="E78" s="1076"/>
      <c r="F78" s="1076"/>
      <c r="G78" s="1076"/>
      <c r="H78" s="1076"/>
      <c r="I78" s="1076"/>
      <c r="J78" s="1076"/>
      <c r="K78" s="1076"/>
      <c r="L78" s="1076"/>
      <c r="M78" s="1076"/>
      <c r="N78" s="1076"/>
      <c r="O78" s="1076"/>
    </row>
    <row r="79" spans="1:15" s="464" customFormat="1" ht="18.75" customHeight="1">
      <c r="A79" s="1076"/>
      <c r="B79" s="1076"/>
      <c r="C79" s="1076"/>
      <c r="D79" s="1076"/>
      <c r="E79" s="1076"/>
      <c r="F79" s="1076"/>
      <c r="G79" s="1076"/>
      <c r="H79" s="1076"/>
      <c r="I79" s="1076"/>
      <c r="J79" s="1076"/>
      <c r="K79" s="1076"/>
      <c r="L79" s="1076"/>
      <c r="M79" s="1076"/>
      <c r="N79" s="1076"/>
      <c r="O79" s="1076"/>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6" t="s">
        <v>315</v>
      </c>
      <c r="C83" s="931"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6"/>
      <c r="C84" s="931"/>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6">
        <v>2</v>
      </c>
      <c r="B85" s="1076" t="s">
        <v>317</v>
      </c>
      <c r="C85" s="931"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6"/>
      <c r="B86" s="1076"/>
      <c r="C86" s="931"/>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6"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6"/>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76" t="s">
        <v>176</v>
      </c>
      <c r="B95" s="1076" t="s">
        <v>244</v>
      </c>
      <c r="C95" s="1076" t="s">
        <v>212</v>
      </c>
      <c r="D95" s="1076" t="s">
        <v>559</v>
      </c>
      <c r="E95" s="1076"/>
      <c r="F95" s="1076"/>
      <c r="G95" s="1076"/>
      <c r="H95" s="1076" t="s">
        <v>560</v>
      </c>
      <c r="I95" s="1076"/>
      <c r="J95" s="1076"/>
      <c r="K95" s="1076"/>
      <c r="L95" s="1076" t="s">
        <v>561</v>
      </c>
      <c r="M95" s="1076"/>
      <c r="N95" s="1076"/>
      <c r="O95" s="1076"/>
    </row>
    <row r="96" spans="1:17" ht="15" customHeight="1">
      <c r="A96" s="1076"/>
      <c r="B96" s="1076"/>
      <c r="C96" s="1076"/>
      <c r="D96" s="1076" t="s">
        <v>305</v>
      </c>
      <c r="E96" s="1076" t="s">
        <v>306</v>
      </c>
      <c r="F96" s="1076" t="s">
        <v>307</v>
      </c>
      <c r="G96" s="1076" t="s">
        <v>247</v>
      </c>
      <c r="H96" s="1076" t="s">
        <v>305</v>
      </c>
      <c r="I96" s="1076" t="s">
        <v>306</v>
      </c>
      <c r="J96" s="1076" t="s">
        <v>307</v>
      </c>
      <c r="K96" s="1076" t="s">
        <v>308</v>
      </c>
      <c r="L96" s="1076" t="s">
        <v>305</v>
      </c>
      <c r="M96" s="1076" t="s">
        <v>309</v>
      </c>
      <c r="N96" s="1076" t="s">
        <v>307</v>
      </c>
      <c r="O96" s="1076" t="s">
        <v>308</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6" t="s">
        <v>315</v>
      </c>
      <c r="C102" s="931"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6"/>
      <c r="C103" s="931"/>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6">
        <v>2</v>
      </c>
      <c r="B104" s="1076" t="s">
        <v>317</v>
      </c>
      <c r="C104" s="931"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6"/>
      <c r="B105" s="1076"/>
      <c r="C105" s="931"/>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6"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6"/>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76" t="s">
        <v>176</v>
      </c>
      <c r="B116" s="1076" t="s">
        <v>244</v>
      </c>
      <c r="C116" s="1076" t="s">
        <v>559</v>
      </c>
      <c r="D116" s="1076"/>
      <c r="E116" s="1076"/>
      <c r="F116" s="1076"/>
      <c r="G116" s="1076" t="s">
        <v>560</v>
      </c>
      <c r="H116" s="1076"/>
      <c r="I116" s="1076"/>
      <c r="J116" s="1076"/>
      <c r="K116" s="1076" t="s">
        <v>561</v>
      </c>
      <c r="L116" s="1076"/>
      <c r="M116" s="1076"/>
      <c r="N116" s="1076"/>
      <c r="O116" s="591"/>
    </row>
    <row r="117" spans="1:19" s="464" customFormat="1" ht="24.75" customHeight="1">
      <c r="A117" s="1076"/>
      <c r="B117" s="1076"/>
      <c r="C117" s="563" t="s">
        <v>323</v>
      </c>
      <c r="D117" s="1081" t="s">
        <v>324</v>
      </c>
      <c r="E117" s="1082"/>
      <c r="F117" s="541" t="s">
        <v>247</v>
      </c>
      <c r="G117" s="541" t="s">
        <v>323</v>
      </c>
      <c r="H117" s="1077" t="s">
        <v>324</v>
      </c>
      <c r="I117" s="1078"/>
      <c r="J117" s="563" t="s">
        <v>247</v>
      </c>
      <c r="K117" s="563" t="s">
        <v>323</v>
      </c>
      <c r="L117" s="1077" t="s">
        <v>324</v>
      </c>
      <c r="M117" s="1078"/>
      <c r="N117" s="563" t="s">
        <v>247</v>
      </c>
      <c r="O117" s="591"/>
    </row>
    <row r="118" spans="1:19" s="464" customFormat="1">
      <c r="A118" s="563">
        <v>1</v>
      </c>
      <c r="B118" s="564" t="s">
        <v>325</v>
      </c>
      <c r="C118" s="580">
        <f>F118/D118</f>
        <v>3845</v>
      </c>
      <c r="D118" s="1083">
        <v>22.67</v>
      </c>
      <c r="E118" s="1084"/>
      <c r="F118" s="284">
        <f>72167.86+15000</f>
        <v>87167.86</v>
      </c>
      <c r="G118" s="592">
        <v>3183</v>
      </c>
      <c r="H118" s="1085">
        <v>22.67</v>
      </c>
      <c r="I118" s="1086"/>
      <c r="J118" s="530">
        <v>72167.86</v>
      </c>
      <c r="K118" s="580">
        <v>3183</v>
      </c>
      <c r="L118" s="1085">
        <v>22.67</v>
      </c>
      <c r="M118" s="1086"/>
      <c r="N118" s="530">
        <v>72167.86</v>
      </c>
      <c r="O118" s="591"/>
    </row>
    <row r="119" spans="1:19" s="464" customFormat="1">
      <c r="A119" s="563">
        <v>2</v>
      </c>
      <c r="B119" s="564" t="s">
        <v>326</v>
      </c>
      <c r="C119" s="580">
        <f>F119/D119</f>
        <v>237</v>
      </c>
      <c r="D119" s="1083">
        <v>651.5</v>
      </c>
      <c r="E119" s="1084"/>
      <c r="F119" s="284">
        <f>111407.4+42734.29</f>
        <v>154141.69</v>
      </c>
      <c r="G119" s="593">
        <v>171</v>
      </c>
      <c r="H119" s="1087">
        <v>651.5</v>
      </c>
      <c r="I119" s="1088"/>
      <c r="J119" s="530">
        <v>111407.4</v>
      </c>
      <c r="K119" s="594">
        <v>171</v>
      </c>
      <c r="L119" s="1087">
        <v>651.5</v>
      </c>
      <c r="M119" s="1088"/>
      <c r="N119" s="530">
        <v>111407.4</v>
      </c>
      <c r="O119" s="591"/>
    </row>
    <row r="120" spans="1:19" s="464" customFormat="1">
      <c r="A120" s="595"/>
      <c r="B120" s="596" t="s">
        <v>254</v>
      </c>
      <c r="C120" s="597" t="s">
        <v>25</v>
      </c>
      <c r="D120" s="1083" t="s">
        <v>25</v>
      </c>
      <c r="E120" s="1084"/>
      <c r="F120" s="284">
        <f>SUM(F118:F119)</f>
        <v>241309.55</v>
      </c>
      <c r="G120" s="598" t="s">
        <v>25</v>
      </c>
      <c r="H120" s="1085" t="s">
        <v>25</v>
      </c>
      <c r="I120" s="1086"/>
      <c r="J120" s="530">
        <f>SUM(J118:J119)</f>
        <v>183575.26</v>
      </c>
      <c r="K120" s="597" t="s">
        <v>25</v>
      </c>
      <c r="L120" s="1085" t="s">
        <v>25</v>
      </c>
      <c r="M120" s="1086"/>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76" t="s">
        <v>176</v>
      </c>
      <c r="B126" s="1076" t="s">
        <v>244</v>
      </c>
      <c r="C126" s="1076" t="s">
        <v>559</v>
      </c>
      <c r="D126" s="1076"/>
      <c r="E126" s="1076"/>
      <c r="F126" s="1076"/>
      <c r="G126" s="1076" t="s">
        <v>560</v>
      </c>
      <c r="H126" s="1076"/>
      <c r="I126" s="1076"/>
      <c r="J126" s="1076"/>
      <c r="K126" s="1076" t="s">
        <v>561</v>
      </c>
      <c r="L126" s="1076"/>
      <c r="M126" s="1076"/>
      <c r="N126" s="1076"/>
      <c r="O126" s="591"/>
    </row>
    <row r="127" spans="1:19" s="464" customFormat="1" ht="27" customHeight="1">
      <c r="A127" s="1076"/>
      <c r="B127" s="1076"/>
      <c r="C127" s="563" t="s">
        <v>323</v>
      </c>
      <c r="D127" s="1077" t="s">
        <v>324</v>
      </c>
      <c r="E127" s="1078"/>
      <c r="F127" s="563" t="s">
        <v>247</v>
      </c>
      <c r="G127" s="563" t="s">
        <v>323</v>
      </c>
      <c r="H127" s="1077" t="s">
        <v>324</v>
      </c>
      <c r="I127" s="1078"/>
      <c r="J127" s="563" t="s">
        <v>247</v>
      </c>
      <c r="K127" s="563" t="s">
        <v>323</v>
      </c>
      <c r="L127" s="1077" t="s">
        <v>324</v>
      </c>
      <c r="M127" s="1078"/>
      <c r="N127" s="563" t="s">
        <v>247</v>
      </c>
      <c r="O127" s="591"/>
    </row>
    <row r="128" spans="1:19" s="464" customFormat="1">
      <c r="A128" s="563">
        <v>1</v>
      </c>
      <c r="B128" s="564" t="s">
        <v>325</v>
      </c>
      <c r="C128" s="580">
        <v>3892</v>
      </c>
      <c r="D128" s="1085">
        <v>22.67</v>
      </c>
      <c r="E128" s="1086"/>
      <c r="F128" s="88">
        <f>88205.16-15000</f>
        <v>73205.16</v>
      </c>
      <c r="G128" s="88">
        <v>3892</v>
      </c>
      <c r="H128" s="1085">
        <v>22.67</v>
      </c>
      <c r="I128" s="1086"/>
      <c r="J128" s="88">
        <v>88205.16</v>
      </c>
      <c r="K128" s="88">
        <v>3892</v>
      </c>
      <c r="L128" s="1085">
        <v>22.67</v>
      </c>
      <c r="M128" s="1086"/>
      <c r="N128" s="88">
        <v>88205.16</v>
      </c>
      <c r="O128" s="591"/>
    </row>
    <row r="129" spans="1:17" s="464" customFormat="1">
      <c r="A129" s="563">
        <v>2</v>
      </c>
      <c r="B129" s="564" t="s">
        <v>326</v>
      </c>
      <c r="C129" s="88">
        <v>209</v>
      </c>
      <c r="D129" s="1085">
        <v>651.5</v>
      </c>
      <c r="E129" s="1086"/>
      <c r="F129" s="88">
        <f>136164.6-42734.29</f>
        <v>93430.31</v>
      </c>
      <c r="G129" s="88">
        <v>209</v>
      </c>
      <c r="H129" s="1085">
        <v>651.5</v>
      </c>
      <c r="I129" s="1086"/>
      <c r="J129" s="88">
        <v>136164.6</v>
      </c>
      <c r="K129" s="88">
        <v>209</v>
      </c>
      <c r="L129" s="1085">
        <v>651.5</v>
      </c>
      <c r="M129" s="1086"/>
      <c r="N129" s="88">
        <v>136164.6</v>
      </c>
      <c r="O129" s="591"/>
    </row>
    <row r="130" spans="1:17" s="464" customFormat="1">
      <c r="A130" s="595"/>
      <c r="B130" s="596" t="s">
        <v>254</v>
      </c>
      <c r="C130" s="597" t="s">
        <v>25</v>
      </c>
      <c r="D130" s="1085" t="s">
        <v>25</v>
      </c>
      <c r="E130" s="1086"/>
      <c r="F130" s="88">
        <f>SUM(F128:F129)</f>
        <v>166635.47</v>
      </c>
      <c r="G130" s="597" t="s">
        <v>25</v>
      </c>
      <c r="H130" s="1085" t="s">
        <v>25</v>
      </c>
      <c r="I130" s="1086"/>
      <c r="J130" s="88">
        <f>SUM(J128:J129)</f>
        <v>224369.76</v>
      </c>
      <c r="K130" s="597" t="s">
        <v>25</v>
      </c>
      <c r="L130" s="1085" t="s">
        <v>25</v>
      </c>
      <c r="M130" s="1086"/>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76" t="s">
        <v>176</v>
      </c>
      <c r="B138" s="1076" t="s">
        <v>9</v>
      </c>
      <c r="C138" s="1076" t="s">
        <v>213</v>
      </c>
      <c r="D138" s="1076"/>
      <c r="E138" s="1076"/>
      <c r="F138" s="1076"/>
      <c r="G138" s="1076" t="s">
        <v>214</v>
      </c>
      <c r="H138" s="1076"/>
      <c r="I138" s="1076"/>
      <c r="J138" s="1076"/>
      <c r="K138" s="1076" t="s">
        <v>215</v>
      </c>
      <c r="L138" s="1076"/>
      <c r="M138" s="1076"/>
      <c r="N138" s="1076"/>
      <c r="O138" s="591"/>
    </row>
    <row r="139" spans="1:17" s="464" customFormat="1" ht="23.25" customHeight="1">
      <c r="A139" s="1076"/>
      <c r="B139" s="1076"/>
      <c r="C139" s="1076" t="s">
        <v>328</v>
      </c>
      <c r="D139" s="1077" t="s">
        <v>329</v>
      </c>
      <c r="E139" s="1078"/>
      <c r="F139" s="1076" t="s">
        <v>247</v>
      </c>
      <c r="G139" s="1076" t="s">
        <v>328</v>
      </c>
      <c r="H139" s="1077" t="s">
        <v>329</v>
      </c>
      <c r="I139" s="1078"/>
      <c r="J139" s="1076" t="s">
        <v>247</v>
      </c>
      <c r="K139" s="1076" t="s">
        <v>328</v>
      </c>
      <c r="L139" s="1077" t="s">
        <v>329</v>
      </c>
      <c r="M139" s="1078"/>
      <c r="N139" s="1076" t="s">
        <v>247</v>
      </c>
      <c r="O139" s="591"/>
    </row>
    <row r="140" spans="1:17" s="464" customFormat="1" ht="27" customHeight="1">
      <c r="A140" s="1076"/>
      <c r="B140" s="1076"/>
      <c r="C140" s="1076"/>
      <c r="D140" s="563" t="s">
        <v>330</v>
      </c>
      <c r="E140" s="563" t="s">
        <v>331</v>
      </c>
      <c r="F140" s="1076"/>
      <c r="G140" s="1076"/>
      <c r="H140" s="563" t="s">
        <v>331</v>
      </c>
      <c r="I140" s="563" t="s">
        <v>332</v>
      </c>
      <c r="J140" s="1076"/>
      <c r="K140" s="1076"/>
      <c r="L140" s="1077" t="s">
        <v>333</v>
      </c>
      <c r="M140" s="1078"/>
      <c r="N140" s="1076"/>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7">
        <v>1867.21</v>
      </c>
      <c r="M141" s="1078"/>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77">
        <v>6.29</v>
      </c>
      <c r="M142" s="1078"/>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77">
        <v>1867.21</v>
      </c>
      <c r="M143" s="1078"/>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89" t="s">
        <v>176</v>
      </c>
      <c r="B150" s="1089" t="s">
        <v>9</v>
      </c>
      <c r="C150" s="1077" t="s">
        <v>559</v>
      </c>
      <c r="D150" s="1090"/>
      <c r="E150" s="1090"/>
      <c r="F150" s="1078"/>
      <c r="G150" s="1077" t="s">
        <v>560</v>
      </c>
      <c r="H150" s="1090"/>
      <c r="I150" s="1090"/>
      <c r="J150" s="1078"/>
      <c r="K150" s="1077" t="s">
        <v>561</v>
      </c>
      <c r="L150" s="1090"/>
      <c r="M150" s="1090"/>
      <c r="N150" s="1078"/>
      <c r="O150" s="606"/>
    </row>
    <row r="151" spans="1:19" s="464" customFormat="1" ht="21" customHeight="1">
      <c r="A151" s="1076"/>
      <c r="B151" s="1076"/>
      <c r="C151" s="1089" t="s">
        <v>328</v>
      </c>
      <c r="D151" s="1077" t="s">
        <v>329</v>
      </c>
      <c r="E151" s="1078"/>
      <c r="F151" s="1089" t="s">
        <v>247</v>
      </c>
      <c r="G151" s="1089" t="s">
        <v>328</v>
      </c>
      <c r="H151" s="1077" t="s">
        <v>329</v>
      </c>
      <c r="I151" s="1078"/>
      <c r="J151" s="1089" t="s">
        <v>247</v>
      </c>
      <c r="K151" s="1089" t="s">
        <v>328</v>
      </c>
      <c r="L151" s="1077" t="s">
        <v>329</v>
      </c>
      <c r="M151" s="1078"/>
      <c r="N151" s="1089" t="s">
        <v>247</v>
      </c>
      <c r="O151" s="606"/>
    </row>
    <row r="152" spans="1:19" s="464" customFormat="1" ht="25.5">
      <c r="A152" s="1076"/>
      <c r="B152" s="1076"/>
      <c r="C152" s="1076"/>
      <c r="D152" s="563" t="s">
        <v>574</v>
      </c>
      <c r="E152" s="563" t="s">
        <v>575</v>
      </c>
      <c r="F152" s="1076"/>
      <c r="G152" s="1076"/>
      <c r="H152" s="563" t="s">
        <v>576</v>
      </c>
      <c r="I152" s="563" t="s">
        <v>577</v>
      </c>
      <c r="J152" s="1076"/>
      <c r="K152" s="1076"/>
      <c r="L152" s="563" t="s">
        <v>578</v>
      </c>
      <c r="M152" s="563" t="s">
        <v>579</v>
      </c>
      <c r="N152" s="1076"/>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76" t="s">
        <v>176</v>
      </c>
      <c r="B166" s="1076" t="s">
        <v>9</v>
      </c>
      <c r="C166" s="1076" t="s">
        <v>213</v>
      </c>
      <c r="D166" s="1076"/>
      <c r="E166" s="1076"/>
      <c r="F166" s="1076"/>
      <c r="G166" s="1076" t="s">
        <v>214</v>
      </c>
      <c r="H166" s="1076"/>
      <c r="I166" s="1076"/>
      <c r="J166" s="1076"/>
      <c r="K166" s="1076" t="s">
        <v>215</v>
      </c>
      <c r="L166" s="1076"/>
      <c r="M166" s="1076"/>
      <c r="N166" s="1076"/>
      <c r="O166" s="591"/>
    </row>
    <row r="167" spans="1:19" s="464" customFormat="1" ht="27" customHeight="1">
      <c r="A167" s="1076"/>
      <c r="B167" s="1076"/>
      <c r="C167" s="1076" t="s">
        <v>328</v>
      </c>
      <c r="D167" s="1077" t="s">
        <v>329</v>
      </c>
      <c r="E167" s="1078"/>
      <c r="F167" s="1076" t="s">
        <v>247</v>
      </c>
      <c r="G167" s="1076" t="s">
        <v>328</v>
      </c>
      <c r="H167" s="1077" t="s">
        <v>329</v>
      </c>
      <c r="I167" s="1078"/>
      <c r="J167" s="1076" t="s">
        <v>247</v>
      </c>
      <c r="K167" s="1076" t="s">
        <v>328</v>
      </c>
      <c r="L167" s="1077" t="s">
        <v>329</v>
      </c>
      <c r="M167" s="1078"/>
      <c r="N167" s="1076" t="s">
        <v>247</v>
      </c>
      <c r="O167" s="591"/>
    </row>
    <row r="168" spans="1:19" s="464" customFormat="1" ht="30.75" customHeight="1">
      <c r="A168" s="1076"/>
      <c r="B168" s="1076"/>
      <c r="C168" s="1076"/>
      <c r="D168" s="563" t="s">
        <v>342</v>
      </c>
      <c r="E168" s="563" t="s">
        <v>343</v>
      </c>
      <c r="F168" s="1076"/>
      <c r="G168" s="1076"/>
      <c r="H168" s="563" t="s">
        <v>343</v>
      </c>
      <c r="I168" s="563" t="s">
        <v>344</v>
      </c>
      <c r="J168" s="1076"/>
      <c r="K168" s="1076"/>
      <c r="L168" s="1077" t="s">
        <v>333</v>
      </c>
      <c r="M168" s="1078"/>
      <c r="N168" s="1076"/>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77">
        <v>1867.21</v>
      </c>
      <c r="M169" s="1078"/>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77">
        <v>6.29</v>
      </c>
      <c r="M170" s="1078"/>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77">
        <v>1867.21</v>
      </c>
      <c r="M171" s="1078"/>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89" t="s">
        <v>176</v>
      </c>
      <c r="B178" s="1089" t="s">
        <v>9</v>
      </c>
      <c r="C178" s="1077" t="s">
        <v>559</v>
      </c>
      <c r="D178" s="1090"/>
      <c r="E178" s="1090"/>
      <c r="F178" s="1078"/>
      <c r="G178" s="1077" t="s">
        <v>560</v>
      </c>
      <c r="H178" s="1090"/>
      <c r="I178" s="1090"/>
      <c r="J178" s="1078"/>
      <c r="K178" s="1077" t="s">
        <v>561</v>
      </c>
      <c r="L178" s="1090"/>
      <c r="M178" s="1090"/>
      <c r="N178" s="1078"/>
      <c r="O178" s="606"/>
    </row>
    <row r="179" spans="1:19" s="464" customFormat="1" ht="23.25" customHeight="1">
      <c r="A179" s="1076"/>
      <c r="B179" s="1076"/>
      <c r="C179" s="1089" t="s">
        <v>328</v>
      </c>
      <c r="D179" s="1077" t="s">
        <v>329</v>
      </c>
      <c r="E179" s="1078"/>
      <c r="F179" s="1089" t="s">
        <v>247</v>
      </c>
      <c r="G179" s="1089" t="s">
        <v>328</v>
      </c>
      <c r="H179" s="1077" t="s">
        <v>329</v>
      </c>
      <c r="I179" s="1078"/>
      <c r="J179" s="1089" t="s">
        <v>247</v>
      </c>
      <c r="K179" s="1089" t="s">
        <v>328</v>
      </c>
      <c r="L179" s="1077" t="s">
        <v>329</v>
      </c>
      <c r="M179" s="1078"/>
      <c r="N179" s="1089" t="s">
        <v>247</v>
      </c>
      <c r="O179" s="606"/>
    </row>
    <row r="180" spans="1:19" s="464" customFormat="1" ht="25.5">
      <c r="A180" s="1076"/>
      <c r="B180" s="1076"/>
      <c r="C180" s="1076"/>
      <c r="D180" s="563" t="s">
        <v>574</v>
      </c>
      <c r="E180" s="563" t="s">
        <v>575</v>
      </c>
      <c r="F180" s="1076"/>
      <c r="G180" s="1076"/>
      <c r="H180" s="563" t="s">
        <v>576</v>
      </c>
      <c r="I180" s="563" t="s">
        <v>577</v>
      </c>
      <c r="J180" s="1076"/>
      <c r="K180" s="1076"/>
      <c r="L180" s="563" t="s">
        <v>578</v>
      </c>
      <c r="M180" s="563" t="s">
        <v>579</v>
      </c>
      <c r="N180" s="1076"/>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76" t="s">
        <v>176</v>
      </c>
      <c r="B195" s="1076" t="s">
        <v>244</v>
      </c>
      <c r="C195" s="1076" t="s">
        <v>440</v>
      </c>
      <c r="D195" s="1076" t="s">
        <v>213</v>
      </c>
      <c r="E195" s="1076"/>
      <c r="F195" s="1076"/>
      <c r="G195" s="1076" t="s">
        <v>214</v>
      </c>
      <c r="H195" s="1076"/>
      <c r="I195" s="1076"/>
      <c r="J195" s="1076" t="s">
        <v>215</v>
      </c>
      <c r="K195" s="1076"/>
      <c r="L195" s="1076"/>
      <c r="M195" s="538"/>
      <c r="N195" s="538"/>
      <c r="O195" s="538"/>
    </row>
    <row r="196" spans="1:15">
      <c r="A196" s="1076"/>
      <c r="B196" s="1076"/>
      <c r="C196" s="1076"/>
      <c r="D196" s="1076" t="s">
        <v>419</v>
      </c>
      <c r="E196" s="1076" t="s">
        <v>307</v>
      </c>
      <c r="F196" s="1076" t="s">
        <v>247</v>
      </c>
      <c r="G196" s="1076" t="s">
        <v>419</v>
      </c>
      <c r="H196" s="563" t="s">
        <v>366</v>
      </c>
      <c r="I196" s="1076" t="s">
        <v>247</v>
      </c>
      <c r="J196" s="1076" t="s">
        <v>419</v>
      </c>
      <c r="K196" s="563" t="s">
        <v>366</v>
      </c>
      <c r="L196" s="1076" t="s">
        <v>247</v>
      </c>
      <c r="M196" s="538"/>
      <c r="N196" s="538"/>
      <c r="O196" s="538"/>
    </row>
    <row r="197" spans="1:15">
      <c r="A197" s="1076"/>
      <c r="B197" s="1076"/>
      <c r="C197" s="1076"/>
      <c r="D197" s="1076"/>
      <c r="E197" s="1076"/>
      <c r="F197" s="1076"/>
      <c r="G197" s="1076"/>
      <c r="H197" s="563" t="s">
        <v>434</v>
      </c>
      <c r="I197" s="1076"/>
      <c r="J197" s="1076"/>
      <c r="K197" s="563" t="s">
        <v>434</v>
      </c>
      <c r="L197" s="1076"/>
      <c r="M197" s="538"/>
      <c r="N197" s="538"/>
      <c r="O197" s="538"/>
    </row>
    <row r="198" spans="1:15" ht="25.5">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7" t="s">
        <v>176</v>
      </c>
      <c r="B2" s="1047" t="s">
        <v>9</v>
      </c>
      <c r="C2" s="1047" t="s">
        <v>274</v>
      </c>
      <c r="D2" s="1047"/>
      <c r="E2" s="1047"/>
      <c r="F2" s="1047"/>
      <c r="G2" s="1047" t="s">
        <v>275</v>
      </c>
      <c r="H2" s="1047"/>
      <c r="I2" s="1047"/>
      <c r="J2" s="1047"/>
      <c r="K2" s="1047" t="s">
        <v>276</v>
      </c>
      <c r="L2" s="1047"/>
      <c r="M2" s="1047"/>
      <c r="N2" s="1047"/>
    </row>
    <row r="3" spans="1:17" ht="38.25" hidden="1">
      <c r="A3" s="1047"/>
      <c r="B3" s="1047"/>
      <c r="C3" s="1047" t="s">
        <v>346</v>
      </c>
      <c r="D3" s="1047" t="s">
        <v>347</v>
      </c>
      <c r="E3" s="57" t="s">
        <v>348</v>
      </c>
      <c r="F3" s="1047" t="s">
        <v>349</v>
      </c>
      <c r="G3" s="1047" t="s">
        <v>346</v>
      </c>
      <c r="H3" s="1047" t="s">
        <v>347</v>
      </c>
      <c r="I3" s="57" t="s">
        <v>348</v>
      </c>
      <c r="J3" s="1047" t="s">
        <v>349</v>
      </c>
      <c r="K3" s="1047" t="s">
        <v>346</v>
      </c>
      <c r="L3" s="1047" t="s">
        <v>347</v>
      </c>
      <c r="M3" s="57" t="s">
        <v>350</v>
      </c>
      <c r="N3" s="1047" t="s">
        <v>349</v>
      </c>
    </row>
    <row r="4" spans="1:17" ht="25.5" hidden="1">
      <c r="A4" s="1047"/>
      <c r="B4" s="1047"/>
      <c r="C4" s="1047"/>
      <c r="D4" s="1047"/>
      <c r="E4" s="57" t="s">
        <v>351</v>
      </c>
      <c r="F4" s="1047"/>
      <c r="G4" s="1047"/>
      <c r="H4" s="1047"/>
      <c r="I4" s="57" t="s">
        <v>351</v>
      </c>
      <c r="J4" s="1047"/>
      <c r="K4" s="1047"/>
      <c r="L4" s="1047"/>
      <c r="M4" s="57" t="s">
        <v>351</v>
      </c>
      <c r="N4" s="1047"/>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7" t="s">
        <v>176</v>
      </c>
      <c r="B14" s="1047" t="s">
        <v>9</v>
      </c>
      <c r="C14" s="1047" t="s">
        <v>213</v>
      </c>
      <c r="D14" s="1047"/>
      <c r="E14" s="1047"/>
      <c r="F14" s="1047"/>
      <c r="G14" s="1047" t="s">
        <v>214</v>
      </c>
      <c r="H14" s="1047"/>
      <c r="I14" s="1047"/>
      <c r="J14" s="1047"/>
      <c r="K14" s="1047" t="s">
        <v>215</v>
      </c>
      <c r="L14" s="1047"/>
      <c r="M14" s="1047"/>
      <c r="N14" s="1047"/>
    </row>
    <row r="15" spans="1:17" ht="25.5" hidden="1">
      <c r="A15" s="1047"/>
      <c r="B15" s="1047"/>
      <c r="C15" s="1047" t="s">
        <v>356</v>
      </c>
      <c r="D15" s="1047" t="s">
        <v>357</v>
      </c>
      <c r="E15" s="1047" t="s">
        <v>358</v>
      </c>
      <c r="F15" s="1047" t="s">
        <v>247</v>
      </c>
      <c r="G15" s="1047" t="s">
        <v>356</v>
      </c>
      <c r="H15" s="57" t="s">
        <v>359</v>
      </c>
      <c r="I15" s="1047" t="s">
        <v>358</v>
      </c>
      <c r="J15" s="1047" t="s">
        <v>247</v>
      </c>
      <c r="K15" s="1047" t="s">
        <v>356</v>
      </c>
      <c r="L15" s="57" t="s">
        <v>359</v>
      </c>
      <c r="M15" s="1047" t="s">
        <v>358</v>
      </c>
      <c r="N15" s="1047" t="s">
        <v>247</v>
      </c>
    </row>
    <row r="16" spans="1:17" ht="25.5" hidden="1">
      <c r="A16" s="1047"/>
      <c r="B16" s="1047"/>
      <c r="C16" s="1047"/>
      <c r="D16" s="1047"/>
      <c r="E16" s="1047"/>
      <c r="F16" s="1047"/>
      <c r="G16" s="1047"/>
      <c r="H16" s="57" t="s">
        <v>360</v>
      </c>
      <c r="I16" s="1047"/>
      <c r="J16" s="1047"/>
      <c r="K16" s="1047"/>
      <c r="L16" s="57" t="s">
        <v>360</v>
      </c>
      <c r="M16" s="1047"/>
      <c r="N16" s="1047"/>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1" t="s">
        <v>176</v>
      </c>
      <c r="B27" s="1091" t="s">
        <v>9</v>
      </c>
      <c r="C27" s="1091" t="s">
        <v>365</v>
      </c>
      <c r="D27" s="1091" t="s">
        <v>559</v>
      </c>
      <c r="E27" s="1091"/>
      <c r="F27" s="1091"/>
      <c r="G27" s="1091"/>
      <c r="H27" s="1091" t="s">
        <v>560</v>
      </c>
      <c r="I27" s="1091"/>
      <c r="J27" s="1091"/>
      <c r="K27" s="1091"/>
      <c r="L27" s="1091" t="s">
        <v>561</v>
      </c>
      <c r="M27" s="1091"/>
      <c r="N27" s="1091"/>
      <c r="O27" s="1091"/>
    </row>
    <row r="28" spans="1:17" ht="25.5">
      <c r="A28" s="1091"/>
      <c r="B28" s="1091"/>
      <c r="C28" s="1091"/>
      <c r="D28" s="313" t="s">
        <v>366</v>
      </c>
      <c r="E28" s="313" t="s">
        <v>367</v>
      </c>
      <c r="F28" s="1091" t="s">
        <v>368</v>
      </c>
      <c r="G28" s="313" t="s">
        <v>300</v>
      </c>
      <c r="H28" s="1091" t="s">
        <v>369</v>
      </c>
      <c r="I28" s="313" t="s">
        <v>370</v>
      </c>
      <c r="J28" s="1091" t="s">
        <v>368</v>
      </c>
      <c r="K28" s="313" t="s">
        <v>300</v>
      </c>
      <c r="L28" s="1091" t="s">
        <v>369</v>
      </c>
      <c r="M28" s="313" t="s">
        <v>370</v>
      </c>
      <c r="N28" s="1091" t="s">
        <v>368</v>
      </c>
      <c r="O28" s="313" t="s">
        <v>300</v>
      </c>
    </row>
    <row r="29" spans="1:17">
      <c r="A29" s="1091"/>
      <c r="B29" s="1091"/>
      <c r="C29" s="1091"/>
      <c r="D29" s="313" t="s">
        <v>371</v>
      </c>
      <c r="E29" s="313" t="s">
        <v>372</v>
      </c>
      <c r="F29" s="1091"/>
      <c r="G29" s="313" t="s">
        <v>301</v>
      </c>
      <c r="H29" s="1091"/>
      <c r="I29" s="313" t="s">
        <v>373</v>
      </c>
      <c r="J29" s="1091"/>
      <c r="K29" s="313" t="s">
        <v>301</v>
      </c>
      <c r="L29" s="1091"/>
      <c r="M29" s="313" t="s">
        <v>373</v>
      </c>
      <c r="N29" s="1091"/>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1" t="s">
        <v>176</v>
      </c>
      <c r="B41" s="1091" t="s">
        <v>9</v>
      </c>
      <c r="C41" s="1091" t="s">
        <v>365</v>
      </c>
      <c r="D41" s="1091" t="s">
        <v>559</v>
      </c>
      <c r="E41" s="1091"/>
      <c r="F41" s="1091"/>
      <c r="G41" s="1091"/>
      <c r="H41" s="1091" t="s">
        <v>560</v>
      </c>
      <c r="I41" s="1091"/>
      <c r="J41" s="1091"/>
      <c r="K41" s="1091"/>
      <c r="L41" s="1091" t="s">
        <v>561</v>
      </c>
      <c r="M41" s="1091"/>
      <c r="N41" s="1091"/>
      <c r="O41" s="1091"/>
    </row>
    <row r="42" spans="1:17" ht="25.5">
      <c r="A42" s="1091"/>
      <c r="B42" s="1091"/>
      <c r="C42" s="1091"/>
      <c r="D42" s="313" t="s">
        <v>366</v>
      </c>
      <c r="E42" s="313" t="s">
        <v>367</v>
      </c>
      <c r="F42" s="1091" t="s">
        <v>368</v>
      </c>
      <c r="G42" s="313" t="s">
        <v>300</v>
      </c>
      <c r="H42" s="1091" t="s">
        <v>369</v>
      </c>
      <c r="I42" s="313" t="s">
        <v>370</v>
      </c>
      <c r="J42" s="1091" t="s">
        <v>368</v>
      </c>
      <c r="K42" s="313" t="s">
        <v>300</v>
      </c>
      <c r="L42" s="1091" t="s">
        <v>369</v>
      </c>
      <c r="M42" s="313" t="s">
        <v>370</v>
      </c>
      <c r="N42" s="1091" t="s">
        <v>368</v>
      </c>
      <c r="O42" s="313" t="s">
        <v>300</v>
      </c>
    </row>
    <row r="43" spans="1:17">
      <c r="A43" s="1091"/>
      <c r="B43" s="1091"/>
      <c r="C43" s="1091"/>
      <c r="D43" s="313" t="s">
        <v>371</v>
      </c>
      <c r="E43" s="313" t="s">
        <v>372</v>
      </c>
      <c r="F43" s="1091"/>
      <c r="G43" s="313" t="s">
        <v>301</v>
      </c>
      <c r="H43" s="1091"/>
      <c r="I43" s="313" t="s">
        <v>373</v>
      </c>
      <c r="J43" s="1091"/>
      <c r="K43" s="313" t="s">
        <v>301</v>
      </c>
      <c r="L43" s="1091"/>
      <c r="M43" s="313" t="s">
        <v>373</v>
      </c>
      <c r="N43" s="1091"/>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2" t="s">
        <v>176</v>
      </c>
      <c r="B54" s="1092" t="s">
        <v>9</v>
      </c>
      <c r="C54" s="1092" t="s">
        <v>382</v>
      </c>
      <c r="D54" s="1095" t="s">
        <v>559</v>
      </c>
      <c r="E54" s="1096"/>
      <c r="F54" s="1096"/>
      <c r="G54" s="1097"/>
      <c r="H54" s="1095" t="s">
        <v>560</v>
      </c>
      <c r="I54" s="1096"/>
      <c r="J54" s="1096"/>
      <c r="K54" s="1097"/>
      <c r="L54" s="1095" t="s">
        <v>561</v>
      </c>
      <c r="M54" s="1096"/>
      <c r="N54" s="1096"/>
      <c r="O54" s="1097"/>
    </row>
    <row r="55" spans="1:17">
      <c r="A55" s="1093"/>
      <c r="B55" s="1093"/>
      <c r="C55" s="1093"/>
      <c r="D55" s="1092" t="s">
        <v>383</v>
      </c>
      <c r="E55" s="1092" t="s">
        <v>384</v>
      </c>
      <c r="F55" s="1092" t="s">
        <v>385</v>
      </c>
      <c r="G55" s="313" t="s">
        <v>300</v>
      </c>
      <c r="H55" s="1092" t="s">
        <v>383</v>
      </c>
      <c r="I55" s="1092" t="s">
        <v>384</v>
      </c>
      <c r="J55" s="1092" t="s">
        <v>385</v>
      </c>
      <c r="K55" s="313" t="s">
        <v>300</v>
      </c>
      <c r="L55" s="1092" t="s">
        <v>383</v>
      </c>
      <c r="M55" s="1092" t="s">
        <v>384</v>
      </c>
      <c r="N55" s="1092" t="s">
        <v>385</v>
      </c>
      <c r="O55" s="313" t="s">
        <v>300</v>
      </c>
    </row>
    <row r="56" spans="1:17" ht="42.75" customHeight="1">
      <c r="A56" s="1094"/>
      <c r="B56" s="1094"/>
      <c r="C56" s="1094"/>
      <c r="D56" s="1094"/>
      <c r="E56" s="1094"/>
      <c r="F56" s="1094"/>
      <c r="G56" s="313" t="s">
        <v>301</v>
      </c>
      <c r="H56" s="1094"/>
      <c r="I56" s="1094"/>
      <c r="J56" s="1094"/>
      <c r="K56" s="313" t="s">
        <v>301</v>
      </c>
      <c r="L56" s="1094"/>
      <c r="M56" s="1094"/>
      <c r="N56" s="1094"/>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7" t="s">
        <v>176</v>
      </c>
      <c r="B71" s="1047" t="s">
        <v>9</v>
      </c>
      <c r="C71" s="1047" t="s">
        <v>382</v>
      </c>
      <c r="D71" s="1047" t="s">
        <v>213</v>
      </c>
      <c r="E71" s="1047"/>
      <c r="F71" s="1047"/>
      <c r="G71" s="1047"/>
      <c r="H71" s="1047" t="s">
        <v>214</v>
      </c>
      <c r="I71" s="1047"/>
      <c r="J71" s="1047"/>
      <c r="K71" s="1047"/>
      <c r="L71" s="1047" t="s">
        <v>215</v>
      </c>
      <c r="M71" s="1047"/>
      <c r="N71" s="1047"/>
      <c r="O71" s="1047"/>
    </row>
    <row r="72" spans="1:15" hidden="1">
      <c r="A72" s="1047"/>
      <c r="B72" s="1047"/>
      <c r="C72" s="1047"/>
      <c r="D72" s="1047" t="s">
        <v>383</v>
      </c>
      <c r="E72" s="1047" t="s">
        <v>384</v>
      </c>
      <c r="F72" s="1047" t="s">
        <v>385</v>
      </c>
      <c r="G72" s="57" t="s">
        <v>300</v>
      </c>
      <c r="H72" s="1047" t="s">
        <v>383</v>
      </c>
      <c r="I72" s="1047" t="s">
        <v>384</v>
      </c>
      <c r="J72" s="1047" t="s">
        <v>385</v>
      </c>
      <c r="K72" s="57" t="s">
        <v>300</v>
      </c>
      <c r="L72" s="1047" t="s">
        <v>383</v>
      </c>
      <c r="M72" s="1047" t="s">
        <v>384</v>
      </c>
      <c r="N72" s="1047" t="s">
        <v>385</v>
      </c>
      <c r="O72" s="57" t="s">
        <v>300</v>
      </c>
    </row>
    <row r="73" spans="1:15" ht="36" hidden="1" customHeight="1">
      <c r="A73" s="1047"/>
      <c r="B73" s="1047"/>
      <c r="C73" s="1047"/>
      <c r="D73" s="1047"/>
      <c r="E73" s="1047"/>
      <c r="F73" s="1047"/>
      <c r="G73" s="57" t="s">
        <v>301</v>
      </c>
      <c r="H73" s="1047"/>
      <c r="I73" s="1047"/>
      <c r="J73" s="1047"/>
      <c r="K73" s="57" t="s">
        <v>301</v>
      </c>
      <c r="L73" s="1047"/>
      <c r="M73" s="1047"/>
      <c r="N73" s="1047"/>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7" t="s">
        <v>176</v>
      </c>
      <c r="C7" s="1047" t="s">
        <v>244</v>
      </c>
      <c r="D7" s="1047" t="s">
        <v>213</v>
      </c>
      <c r="E7" s="1047"/>
      <c r="F7" s="1047"/>
      <c r="G7" s="1047" t="s">
        <v>214</v>
      </c>
      <c r="H7" s="1047"/>
      <c r="I7" s="1047"/>
      <c r="J7" s="1047" t="s">
        <v>215</v>
      </c>
      <c r="K7" s="1047"/>
      <c r="L7" s="1047"/>
    </row>
    <row r="8" spans="2:17">
      <c r="B8" s="1047"/>
      <c r="C8" s="1047"/>
      <c r="D8" s="1047" t="s">
        <v>383</v>
      </c>
      <c r="E8" s="57" t="s">
        <v>366</v>
      </c>
      <c r="F8" s="1047" t="s">
        <v>247</v>
      </c>
      <c r="G8" s="1047" t="s">
        <v>383</v>
      </c>
      <c r="H8" s="57" t="s">
        <v>400</v>
      </c>
      <c r="I8" s="1047" t="s">
        <v>247</v>
      </c>
      <c r="J8" s="1047" t="s">
        <v>383</v>
      </c>
      <c r="K8" s="57" t="s">
        <v>366</v>
      </c>
      <c r="L8" s="1047" t="s">
        <v>247</v>
      </c>
    </row>
    <row r="9" spans="2:17">
      <c r="B9" s="1047"/>
      <c r="C9" s="1047"/>
      <c r="D9" s="1047"/>
      <c r="E9" s="57" t="s">
        <v>401</v>
      </c>
      <c r="F9" s="1047"/>
      <c r="G9" s="1047"/>
      <c r="H9" s="57" t="s">
        <v>401</v>
      </c>
      <c r="I9" s="1047"/>
      <c r="J9" s="1047"/>
      <c r="K9" s="57" t="s">
        <v>401</v>
      </c>
      <c r="L9" s="1047"/>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7" t="s">
        <v>176</v>
      </c>
      <c r="C19" s="1047" t="s">
        <v>244</v>
      </c>
      <c r="D19" s="1047" t="s">
        <v>264</v>
      </c>
      <c r="E19" s="1047"/>
      <c r="F19" s="1047"/>
      <c r="G19" s="1047" t="s">
        <v>265</v>
      </c>
      <c r="H19" s="1047"/>
      <c r="I19" s="1047"/>
      <c r="J19" s="1047" t="s">
        <v>266</v>
      </c>
      <c r="K19" s="1047"/>
      <c r="L19" s="1047"/>
    </row>
    <row r="20" spans="2:15">
      <c r="B20" s="1047"/>
      <c r="C20" s="1047"/>
      <c r="D20" s="1116" t="s">
        <v>383</v>
      </c>
      <c r="E20" s="57" t="s">
        <v>400</v>
      </c>
      <c r="F20" s="1047" t="s">
        <v>247</v>
      </c>
      <c r="G20" s="1047" t="s">
        <v>383</v>
      </c>
      <c r="H20" s="57" t="s">
        <v>366</v>
      </c>
      <c r="I20" s="1047" t="s">
        <v>247</v>
      </c>
      <c r="J20" s="1047" t="s">
        <v>383</v>
      </c>
      <c r="K20" s="57" t="s">
        <v>366</v>
      </c>
      <c r="L20" s="1047" t="s">
        <v>247</v>
      </c>
    </row>
    <row r="21" spans="2:15">
      <c r="B21" s="1047"/>
      <c r="C21" s="1047"/>
      <c r="D21" s="1116"/>
      <c r="E21" s="57" t="s">
        <v>407</v>
      </c>
      <c r="F21" s="1047"/>
      <c r="G21" s="1047"/>
      <c r="H21" s="57" t="s">
        <v>401</v>
      </c>
      <c r="I21" s="1047"/>
      <c r="J21" s="1047"/>
      <c r="K21" s="57" t="s">
        <v>401</v>
      </c>
      <c r="L21" s="1047"/>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7" t="s">
        <v>176</v>
      </c>
      <c r="C32" s="1047" t="s">
        <v>244</v>
      </c>
      <c r="D32" s="1047" t="s">
        <v>213</v>
      </c>
      <c r="E32" s="1047"/>
      <c r="F32" s="1047"/>
      <c r="G32" s="1047"/>
      <c r="H32" s="1047" t="s">
        <v>214</v>
      </c>
      <c r="I32" s="1047"/>
      <c r="J32" s="1047"/>
      <c r="K32" s="1047"/>
      <c r="L32" s="1047" t="s">
        <v>215</v>
      </c>
      <c r="M32" s="1047"/>
      <c r="N32" s="1047"/>
      <c r="O32" s="1047"/>
    </row>
    <row r="33" spans="2:15" ht="25.5">
      <c r="B33" s="1047"/>
      <c r="C33" s="1047"/>
      <c r="D33" s="1047" t="s">
        <v>411</v>
      </c>
      <c r="E33" s="57" t="s">
        <v>412</v>
      </c>
      <c r="F33" s="1117" t="s">
        <v>413</v>
      </c>
      <c r="G33" s="1117" t="s">
        <v>247</v>
      </c>
      <c r="H33" s="1117" t="s">
        <v>411</v>
      </c>
      <c r="I33" s="57" t="s">
        <v>412</v>
      </c>
      <c r="J33" s="1047" t="s">
        <v>413</v>
      </c>
      <c r="K33" s="1047" t="s">
        <v>247</v>
      </c>
      <c r="L33" s="1047" t="s">
        <v>411</v>
      </c>
      <c r="M33" s="57" t="s">
        <v>412</v>
      </c>
      <c r="N33" s="1047" t="s">
        <v>413</v>
      </c>
      <c r="O33" s="1047" t="s">
        <v>247</v>
      </c>
    </row>
    <row r="34" spans="2:15">
      <c r="B34" s="1047"/>
      <c r="C34" s="1047"/>
      <c r="D34" s="1047"/>
      <c r="E34" s="57" t="s">
        <v>414</v>
      </c>
      <c r="F34" s="1117"/>
      <c r="G34" s="1117"/>
      <c r="H34" s="1117"/>
      <c r="I34" s="57" t="s">
        <v>414</v>
      </c>
      <c r="J34" s="1047"/>
      <c r="K34" s="1047"/>
      <c r="L34" s="1047"/>
      <c r="M34" s="57" t="s">
        <v>414</v>
      </c>
      <c r="N34" s="1047"/>
      <c r="O34" s="1047"/>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7" t="s">
        <v>176</v>
      </c>
      <c r="C42" s="1047" t="s">
        <v>244</v>
      </c>
      <c r="D42" s="1047" t="s">
        <v>213</v>
      </c>
      <c r="E42" s="1047"/>
      <c r="F42" s="1047"/>
      <c r="G42" s="1047"/>
      <c r="H42" s="1047" t="s">
        <v>214</v>
      </c>
      <c r="I42" s="1047"/>
      <c r="J42" s="1047"/>
      <c r="K42" s="1047"/>
      <c r="L42" s="1047" t="s">
        <v>215</v>
      </c>
      <c r="M42" s="1047"/>
      <c r="N42" s="1047"/>
      <c r="O42" s="1047"/>
    </row>
    <row r="43" spans="2:15" ht="25.5">
      <c r="B43" s="1047"/>
      <c r="C43" s="1047"/>
      <c r="D43" s="1047" t="s">
        <v>411</v>
      </c>
      <c r="E43" s="57" t="s">
        <v>412</v>
      </c>
      <c r="F43" s="1047" t="s">
        <v>413</v>
      </c>
      <c r="G43" s="1047" t="s">
        <v>247</v>
      </c>
      <c r="H43" s="1047" t="s">
        <v>411</v>
      </c>
      <c r="I43" s="57" t="s">
        <v>412</v>
      </c>
      <c r="J43" s="1047" t="s">
        <v>413</v>
      </c>
      <c r="K43" s="1047" t="s">
        <v>247</v>
      </c>
      <c r="L43" s="1047" t="s">
        <v>411</v>
      </c>
      <c r="M43" s="57" t="s">
        <v>412</v>
      </c>
      <c r="N43" s="1047" t="s">
        <v>413</v>
      </c>
      <c r="O43" s="1047" t="s">
        <v>247</v>
      </c>
    </row>
    <row r="44" spans="2:15">
      <c r="B44" s="1047"/>
      <c r="C44" s="1047"/>
      <c r="D44" s="1047"/>
      <c r="E44" s="57" t="s">
        <v>414</v>
      </c>
      <c r="F44" s="1047"/>
      <c r="G44" s="1047"/>
      <c r="H44" s="1047"/>
      <c r="I44" s="57" t="s">
        <v>414</v>
      </c>
      <c r="J44" s="1047"/>
      <c r="K44" s="1047"/>
      <c r="L44" s="1047"/>
      <c r="M44" s="57" t="s">
        <v>414</v>
      </c>
      <c r="N44" s="1047"/>
      <c r="O44" s="1047"/>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7" t="s">
        <v>176</v>
      </c>
      <c r="C54" s="1047" t="s">
        <v>244</v>
      </c>
      <c r="D54" s="1047" t="s">
        <v>418</v>
      </c>
      <c r="E54" s="1047" t="s">
        <v>213</v>
      </c>
      <c r="F54" s="1047"/>
      <c r="G54" s="1047"/>
      <c r="H54" s="1047" t="s">
        <v>214</v>
      </c>
      <c r="I54" s="1047"/>
      <c r="J54" s="1047"/>
      <c r="K54" s="1047" t="s">
        <v>215</v>
      </c>
      <c r="L54" s="1047"/>
      <c r="M54" s="1047"/>
    </row>
    <row r="55" spans="2:17">
      <c r="B55" s="1047"/>
      <c r="C55" s="1047"/>
      <c r="D55" s="1047"/>
      <c r="E55" s="1047" t="s">
        <v>419</v>
      </c>
      <c r="F55" s="1047" t="s">
        <v>307</v>
      </c>
      <c r="G55" s="1047" t="s">
        <v>247</v>
      </c>
      <c r="H55" s="1047" t="s">
        <v>419</v>
      </c>
      <c r="I55" s="1047" t="s">
        <v>307</v>
      </c>
      <c r="J55" s="1047" t="s">
        <v>247</v>
      </c>
      <c r="K55" s="1047" t="s">
        <v>419</v>
      </c>
      <c r="L55" s="1047" t="s">
        <v>307</v>
      </c>
      <c r="M55" s="1047" t="s">
        <v>247</v>
      </c>
    </row>
    <row r="56" spans="2:17">
      <c r="B56" s="1047"/>
      <c r="C56" s="1047"/>
      <c r="D56" s="1047"/>
      <c r="E56" s="1047"/>
      <c r="F56" s="1047"/>
      <c r="G56" s="1047"/>
      <c r="H56" s="1047"/>
      <c r="I56" s="1047"/>
      <c r="J56" s="1047"/>
      <c r="K56" s="1047"/>
      <c r="L56" s="1047"/>
      <c r="M56" s="1047"/>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118" t="s">
        <v>176</v>
      </c>
      <c r="C76" s="1118" t="s">
        <v>244</v>
      </c>
      <c r="D76" s="1118" t="s">
        <v>418</v>
      </c>
      <c r="E76" s="1118" t="s">
        <v>213</v>
      </c>
      <c r="F76" s="1118"/>
      <c r="G76" s="1118"/>
      <c r="H76" s="1118" t="s">
        <v>214</v>
      </c>
      <c r="I76" s="1118"/>
      <c r="J76" s="1118"/>
      <c r="K76" s="1118" t="s">
        <v>215</v>
      </c>
      <c r="L76" s="1118"/>
      <c r="M76" s="1118"/>
    </row>
    <row r="77" spans="2:15">
      <c r="B77" s="1118"/>
      <c r="C77" s="1118"/>
      <c r="D77" s="1118"/>
      <c r="E77" s="1118" t="s">
        <v>419</v>
      </c>
      <c r="F77" s="1119" t="s">
        <v>433</v>
      </c>
      <c r="G77" s="1119" t="s">
        <v>247</v>
      </c>
      <c r="H77" s="1119" t="s">
        <v>419</v>
      </c>
      <c r="I77" s="1118" t="s">
        <v>433</v>
      </c>
      <c r="J77" s="1118" t="s">
        <v>247</v>
      </c>
      <c r="K77" s="1118" t="s">
        <v>419</v>
      </c>
      <c r="L77" s="1118" t="s">
        <v>433</v>
      </c>
      <c r="M77" s="1118" t="s">
        <v>247</v>
      </c>
    </row>
    <row r="78" spans="2:15" ht="17.25" customHeight="1">
      <c r="B78" s="1118"/>
      <c r="C78" s="1118"/>
      <c r="D78" s="1118"/>
      <c r="E78" s="1118"/>
      <c r="F78" s="1119"/>
      <c r="G78" s="1119"/>
      <c r="H78" s="1119"/>
      <c r="I78" s="1118"/>
      <c r="J78" s="1118"/>
      <c r="K78" s="1118"/>
      <c r="L78" s="1118"/>
      <c r="M78" s="1118"/>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7" t="s">
        <v>176</v>
      </c>
      <c r="C86" s="1047" t="s">
        <v>244</v>
      </c>
      <c r="D86" s="1047" t="s">
        <v>418</v>
      </c>
      <c r="E86" s="1047" t="s">
        <v>213</v>
      </c>
      <c r="F86" s="1047"/>
      <c r="G86" s="1047"/>
      <c r="H86" s="1047" t="s">
        <v>214</v>
      </c>
      <c r="I86" s="1047"/>
      <c r="J86" s="1047"/>
      <c r="K86" s="1047" t="s">
        <v>215</v>
      </c>
      <c r="L86" s="1047"/>
      <c r="M86" s="1047"/>
    </row>
    <row r="87" spans="2:15" s="120" customFormat="1">
      <c r="B87" s="1047"/>
      <c r="C87" s="1047"/>
      <c r="D87" s="1047"/>
      <c r="E87" s="1047" t="s">
        <v>419</v>
      </c>
      <c r="F87" s="1047" t="s">
        <v>433</v>
      </c>
      <c r="G87" s="1047" t="s">
        <v>247</v>
      </c>
      <c r="H87" s="1047" t="s">
        <v>419</v>
      </c>
      <c r="I87" s="1047" t="s">
        <v>433</v>
      </c>
      <c r="J87" s="1047" t="s">
        <v>247</v>
      </c>
      <c r="K87" s="1047" t="s">
        <v>419</v>
      </c>
      <c r="L87" s="1047" t="s">
        <v>433</v>
      </c>
      <c r="M87" s="1047" t="s">
        <v>247</v>
      </c>
    </row>
    <row r="88" spans="2:15" s="120" customFormat="1">
      <c r="B88" s="1047"/>
      <c r="C88" s="1047"/>
      <c r="D88" s="1047"/>
      <c r="E88" s="1047"/>
      <c r="F88" s="1047"/>
      <c r="G88" s="1047"/>
      <c r="H88" s="1047"/>
      <c r="I88" s="1047"/>
      <c r="J88" s="1047"/>
      <c r="K88" s="1047"/>
      <c r="L88" s="1047"/>
      <c r="M88" s="1047"/>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7" t="s">
        <v>176</v>
      </c>
      <c r="C95" s="1047" t="s">
        <v>244</v>
      </c>
      <c r="D95" s="1047" t="s">
        <v>418</v>
      </c>
      <c r="E95" s="1047" t="s">
        <v>213</v>
      </c>
      <c r="F95" s="1047"/>
      <c r="G95" s="1047"/>
      <c r="H95" s="1047" t="s">
        <v>214</v>
      </c>
      <c r="I95" s="1047"/>
      <c r="J95" s="1047"/>
      <c r="K95" s="1047" t="s">
        <v>215</v>
      </c>
      <c r="L95" s="1047"/>
      <c r="M95" s="1047"/>
    </row>
    <row r="96" spans="2:15" ht="25.5">
      <c r="B96" s="1047"/>
      <c r="C96" s="1047"/>
      <c r="D96" s="1047"/>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7" t="s">
        <v>176</v>
      </c>
      <c r="C122" s="1047" t="s">
        <v>244</v>
      </c>
      <c r="D122" s="1047" t="s">
        <v>418</v>
      </c>
      <c r="E122" s="1047" t="s">
        <v>213</v>
      </c>
      <c r="F122" s="1047"/>
      <c r="G122" s="1047"/>
      <c r="H122" s="1047" t="s">
        <v>214</v>
      </c>
      <c r="I122" s="1047"/>
      <c r="J122" s="1047"/>
      <c r="K122" s="1047" t="s">
        <v>215</v>
      </c>
      <c r="L122" s="1047"/>
      <c r="M122" s="1047"/>
    </row>
    <row r="123" spans="2:17">
      <c r="B123" s="1047"/>
      <c r="C123" s="1047"/>
      <c r="D123" s="1047"/>
      <c r="E123" s="1047" t="s">
        <v>419</v>
      </c>
      <c r="F123" s="1047" t="s">
        <v>307</v>
      </c>
      <c r="G123" s="1047" t="s">
        <v>247</v>
      </c>
      <c r="H123" s="1047" t="s">
        <v>419</v>
      </c>
      <c r="I123" s="57" t="s">
        <v>366</v>
      </c>
      <c r="J123" s="1047" t="s">
        <v>247</v>
      </c>
      <c r="K123" s="1047" t="s">
        <v>419</v>
      </c>
      <c r="L123" s="57" t="s">
        <v>366</v>
      </c>
      <c r="M123" s="1047" t="s">
        <v>247</v>
      </c>
    </row>
    <row r="124" spans="2:17">
      <c r="B124" s="1047"/>
      <c r="C124" s="1047"/>
      <c r="D124" s="1047"/>
      <c r="E124" s="1047"/>
      <c r="F124" s="1047"/>
      <c r="G124" s="1047"/>
      <c r="H124" s="1047"/>
      <c r="I124" s="57" t="s">
        <v>434</v>
      </c>
      <c r="J124" s="1047"/>
      <c r="K124" s="1047"/>
      <c r="L124" s="57" t="s">
        <v>434</v>
      </c>
      <c r="M124" s="1047"/>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7" t="s">
        <v>176</v>
      </c>
      <c r="C131" s="1047" t="s">
        <v>244</v>
      </c>
      <c r="D131" s="1047" t="s">
        <v>440</v>
      </c>
      <c r="E131" s="1047" t="s">
        <v>274</v>
      </c>
      <c r="F131" s="1047"/>
      <c r="G131" s="1047"/>
      <c r="H131" s="1047" t="s">
        <v>275</v>
      </c>
      <c r="I131" s="1047"/>
      <c r="J131" s="1047"/>
      <c r="K131" s="1047" t="s">
        <v>276</v>
      </c>
      <c r="L131" s="1047"/>
      <c r="M131" s="1047"/>
    </row>
    <row r="132" spans="2:13">
      <c r="B132" s="1047"/>
      <c r="C132" s="1047"/>
      <c r="D132" s="1047"/>
      <c r="E132" s="1047" t="s">
        <v>419</v>
      </c>
      <c r="F132" s="1047" t="s">
        <v>307</v>
      </c>
      <c r="G132" s="1047" t="s">
        <v>247</v>
      </c>
      <c r="H132" s="1047" t="s">
        <v>419</v>
      </c>
      <c r="I132" s="57" t="s">
        <v>366</v>
      </c>
      <c r="J132" s="1047" t="s">
        <v>247</v>
      </c>
      <c r="K132" s="1047" t="s">
        <v>419</v>
      </c>
      <c r="L132" s="57" t="s">
        <v>366</v>
      </c>
      <c r="M132" s="1047" t="s">
        <v>247</v>
      </c>
    </row>
    <row r="133" spans="2:13">
      <c r="B133" s="1047"/>
      <c r="C133" s="1047"/>
      <c r="D133" s="1047"/>
      <c r="E133" s="1047"/>
      <c r="F133" s="1047"/>
      <c r="G133" s="1047"/>
      <c r="H133" s="1047"/>
      <c r="I133" s="57" t="s">
        <v>434</v>
      </c>
      <c r="J133" s="1047"/>
      <c r="K133" s="1047"/>
      <c r="L133" s="57" t="s">
        <v>434</v>
      </c>
      <c r="M133" s="1047"/>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7" t="s">
        <v>176</v>
      </c>
      <c r="C140" s="1047" t="s">
        <v>244</v>
      </c>
      <c r="D140" s="1047" t="s">
        <v>440</v>
      </c>
      <c r="E140" s="1047" t="s">
        <v>274</v>
      </c>
      <c r="F140" s="1047"/>
      <c r="G140" s="1047"/>
      <c r="H140" s="1047" t="s">
        <v>275</v>
      </c>
      <c r="I140" s="1047"/>
      <c r="J140" s="1047"/>
      <c r="K140" s="1047" t="s">
        <v>276</v>
      </c>
      <c r="L140" s="1047"/>
      <c r="M140" s="1047"/>
    </row>
    <row r="141" spans="2:13">
      <c r="B141" s="1047"/>
      <c r="C141" s="1047"/>
      <c r="D141" s="1047"/>
      <c r="E141" s="1047" t="s">
        <v>419</v>
      </c>
      <c r="F141" s="1047" t="s">
        <v>307</v>
      </c>
      <c r="G141" s="1047" t="s">
        <v>247</v>
      </c>
      <c r="H141" s="1047" t="s">
        <v>419</v>
      </c>
      <c r="I141" s="57" t="s">
        <v>366</v>
      </c>
      <c r="J141" s="1047" t="s">
        <v>247</v>
      </c>
      <c r="K141" s="1047" t="s">
        <v>419</v>
      </c>
      <c r="L141" s="57" t="s">
        <v>400</v>
      </c>
      <c r="M141" s="1047" t="s">
        <v>247</v>
      </c>
    </row>
    <row r="142" spans="2:13">
      <c r="B142" s="1047"/>
      <c r="C142" s="1047"/>
      <c r="D142" s="1047"/>
      <c r="E142" s="1047"/>
      <c r="F142" s="1047"/>
      <c r="G142" s="1047"/>
      <c r="H142" s="1047"/>
      <c r="I142" s="57" t="s">
        <v>434</v>
      </c>
      <c r="J142" s="1047"/>
      <c r="K142" s="1047"/>
      <c r="L142" s="57" t="s">
        <v>442</v>
      </c>
      <c r="M142" s="1047"/>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7" t="s">
        <v>176</v>
      </c>
      <c r="C147" s="1047" t="s">
        <v>244</v>
      </c>
      <c r="D147" s="1047" t="s">
        <v>418</v>
      </c>
      <c r="E147" s="1047" t="s">
        <v>213</v>
      </c>
      <c r="F147" s="1047"/>
      <c r="G147" s="1047"/>
      <c r="H147" s="1047" t="s">
        <v>214</v>
      </c>
      <c r="I147" s="1047"/>
      <c r="J147" s="1047"/>
      <c r="K147" s="1047" t="s">
        <v>215</v>
      </c>
      <c r="L147" s="1047"/>
      <c r="M147" s="1047"/>
      <c r="N147" s="29"/>
      <c r="O147" s="29"/>
    </row>
    <row r="148" spans="2:15">
      <c r="B148" s="1047"/>
      <c r="C148" s="1047"/>
      <c r="D148" s="1047"/>
      <c r="E148" s="1047" t="s">
        <v>419</v>
      </c>
      <c r="F148" s="1047" t="s">
        <v>307</v>
      </c>
      <c r="G148" s="1047" t="s">
        <v>247</v>
      </c>
      <c r="H148" s="1047" t="s">
        <v>419</v>
      </c>
      <c r="I148" s="57" t="s">
        <v>366</v>
      </c>
      <c r="J148" s="1047" t="s">
        <v>247</v>
      </c>
      <c r="K148" s="1047" t="s">
        <v>419</v>
      </c>
      <c r="L148" s="57" t="s">
        <v>366</v>
      </c>
      <c r="M148" s="1047" t="s">
        <v>247</v>
      </c>
    </row>
    <row r="149" spans="2:15">
      <c r="B149" s="1047"/>
      <c r="C149" s="1047"/>
      <c r="D149" s="1047"/>
      <c r="E149" s="1047"/>
      <c r="F149" s="1047"/>
      <c r="G149" s="1047"/>
      <c r="H149" s="1047"/>
      <c r="I149" s="57" t="s">
        <v>434</v>
      </c>
      <c r="J149" s="1047"/>
      <c r="K149" s="1047"/>
      <c r="L149" s="57" t="s">
        <v>434</v>
      </c>
      <c r="M149" s="1047"/>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76" t="s">
        <v>176</v>
      </c>
      <c r="C161" s="1076" t="s">
        <v>244</v>
      </c>
      <c r="D161" s="1076" t="s">
        <v>440</v>
      </c>
      <c r="E161" s="1077" t="s">
        <v>559</v>
      </c>
      <c r="F161" s="1090"/>
      <c r="G161" s="1078"/>
      <c r="H161" s="1077" t="s">
        <v>560</v>
      </c>
      <c r="I161" s="1090"/>
      <c r="J161" s="1078"/>
      <c r="K161" s="1077" t="s">
        <v>561</v>
      </c>
      <c r="L161" s="1090"/>
      <c r="M161" s="1078"/>
    </row>
    <row r="162" spans="2:16">
      <c r="B162" s="1076"/>
      <c r="C162" s="1076"/>
      <c r="D162" s="1076"/>
      <c r="E162" s="1076" t="s">
        <v>419</v>
      </c>
      <c r="F162" s="1120" t="s">
        <v>307</v>
      </c>
      <c r="G162" s="1120" t="s">
        <v>247</v>
      </c>
      <c r="H162" s="1120" t="s">
        <v>419</v>
      </c>
      <c r="I162" s="1120" t="s">
        <v>307</v>
      </c>
      <c r="J162" s="1076" t="s">
        <v>247</v>
      </c>
      <c r="K162" s="1076" t="s">
        <v>419</v>
      </c>
      <c r="L162" s="1120" t="s">
        <v>307</v>
      </c>
      <c r="M162" s="1076" t="s">
        <v>247</v>
      </c>
    </row>
    <row r="163" spans="2:16">
      <c r="B163" s="1076"/>
      <c r="C163" s="1076"/>
      <c r="D163" s="1076"/>
      <c r="E163" s="1076"/>
      <c r="F163" s="1120"/>
      <c r="G163" s="1120"/>
      <c r="H163" s="1120"/>
      <c r="I163" s="1120"/>
      <c r="J163" s="1076"/>
      <c r="K163" s="1076"/>
      <c r="L163" s="1120"/>
      <c r="M163" s="1076"/>
    </row>
    <row r="164" spans="2:16" ht="51.7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8.25">
      <c r="B166" s="646" t="s">
        <v>764</v>
      </c>
      <c r="C166" s="646" t="s">
        <v>671</v>
      </c>
      <c r="D166" s="647" t="s">
        <v>676</v>
      </c>
      <c r="E166" s="647">
        <v>3</v>
      </c>
      <c r="F166" s="648">
        <v>298</v>
      </c>
      <c r="G166" s="649">
        <v>893.99</v>
      </c>
      <c r="H166" s="650"/>
      <c r="I166" s="651"/>
      <c r="J166" s="652"/>
      <c r="K166" s="647"/>
      <c r="L166" s="651"/>
      <c r="M166" s="652"/>
    </row>
    <row r="167" spans="2:16" s="634" customFormat="1" ht="25.5">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5.5">
      <c r="B168" s="621" t="s">
        <v>766</v>
      </c>
      <c r="C168" s="621" t="s">
        <v>672</v>
      </c>
      <c r="D168" s="639" t="s">
        <v>676</v>
      </c>
      <c r="E168" s="639">
        <v>1</v>
      </c>
      <c r="F168" s="640">
        <v>4800</v>
      </c>
      <c r="G168" s="641">
        <f t="shared" si="12"/>
        <v>4800</v>
      </c>
      <c r="H168" s="645"/>
      <c r="I168" s="642"/>
      <c r="J168" s="644"/>
      <c r="K168" s="639"/>
      <c r="L168" s="643"/>
      <c r="M168" s="644"/>
    </row>
    <row r="169" spans="2:16" s="634" customFormat="1" ht="25.5">
      <c r="B169" s="621" t="s">
        <v>767</v>
      </c>
      <c r="C169" s="621" t="s">
        <v>673</v>
      </c>
      <c r="D169" s="639" t="s">
        <v>676</v>
      </c>
      <c r="E169" s="639">
        <v>1</v>
      </c>
      <c r="F169" s="640">
        <v>4900</v>
      </c>
      <c r="G169" s="641">
        <f t="shared" si="12"/>
        <v>4900</v>
      </c>
      <c r="H169" s="642"/>
      <c r="I169" s="643"/>
      <c r="J169" s="644"/>
      <c r="K169" s="639"/>
      <c r="L169" s="643"/>
      <c r="M169" s="644"/>
    </row>
    <row r="170" spans="2:16" s="634" customFormat="1" ht="25.5">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5.7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1.7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5.5">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ht="25.5">
      <c r="B187" s="621" t="s">
        <v>782</v>
      </c>
      <c r="C187" s="621" t="s">
        <v>692</v>
      </c>
      <c r="D187" s="639" t="s">
        <v>732</v>
      </c>
      <c r="E187" s="639">
        <v>1</v>
      </c>
      <c r="F187" s="640">
        <v>330</v>
      </c>
      <c r="G187" s="641">
        <f t="shared" si="13"/>
        <v>330</v>
      </c>
      <c r="H187" s="636"/>
      <c r="I187" s="637"/>
      <c r="J187" s="638"/>
      <c r="K187" s="635"/>
      <c r="L187" s="637"/>
      <c r="M187" s="638"/>
    </row>
    <row r="188" spans="2:13" s="120" customFormat="1" ht="25.5">
      <c r="B188" s="621" t="s">
        <v>783</v>
      </c>
      <c r="C188" s="621" t="s">
        <v>693</v>
      </c>
      <c r="D188" s="639" t="s">
        <v>469</v>
      </c>
      <c r="E188" s="639">
        <v>22</v>
      </c>
      <c r="F188" s="640">
        <v>120</v>
      </c>
      <c r="G188" s="641">
        <f t="shared" si="13"/>
        <v>2640</v>
      </c>
      <c r="H188" s="636"/>
      <c r="I188" s="637"/>
      <c r="J188" s="638"/>
      <c r="K188" s="635"/>
      <c r="L188" s="637"/>
      <c r="M188" s="638"/>
    </row>
    <row r="189" spans="2:13" s="120" customFormat="1" ht="25.5">
      <c r="B189" s="621" t="s">
        <v>784</v>
      </c>
      <c r="C189" s="621" t="s">
        <v>694</v>
      </c>
      <c r="D189" s="639" t="s">
        <v>469</v>
      </c>
      <c r="E189" s="639">
        <v>6</v>
      </c>
      <c r="F189" s="640">
        <v>220</v>
      </c>
      <c r="G189" s="641">
        <f t="shared" si="13"/>
        <v>1320</v>
      </c>
      <c r="H189" s="636"/>
      <c r="I189" s="637"/>
      <c r="J189" s="638"/>
      <c r="K189" s="635"/>
      <c r="L189" s="637"/>
      <c r="M189" s="638"/>
    </row>
    <row r="190" spans="2:13" s="120" customFormat="1" ht="25.5">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5.5">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5.5">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ht="25.5">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5.5">
      <c r="B199" s="621" t="s">
        <v>794</v>
      </c>
      <c r="C199" s="621" t="s">
        <v>704</v>
      </c>
      <c r="D199" s="639" t="s">
        <v>469</v>
      </c>
      <c r="E199" s="639">
        <v>1</v>
      </c>
      <c r="F199" s="640">
        <v>579</v>
      </c>
      <c r="G199" s="641">
        <f t="shared" si="13"/>
        <v>579</v>
      </c>
      <c r="H199" s="636"/>
      <c r="I199" s="637"/>
      <c r="J199" s="638"/>
      <c r="K199" s="635"/>
      <c r="L199" s="637"/>
      <c r="M199" s="638"/>
    </row>
    <row r="200" spans="2:13" s="120" customFormat="1" ht="25.5">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5.5">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5.5">
      <c r="B223" s="621" t="s">
        <v>818</v>
      </c>
      <c r="C223" s="621" t="s">
        <v>728</v>
      </c>
      <c r="D223" s="639" t="s">
        <v>469</v>
      </c>
      <c r="E223" s="639">
        <v>50</v>
      </c>
      <c r="F223" s="640">
        <v>84</v>
      </c>
      <c r="G223" s="641">
        <f t="shared" si="13"/>
        <v>4200</v>
      </c>
      <c r="H223" s="636"/>
      <c r="I223" s="637"/>
      <c r="J223" s="638"/>
      <c r="K223" s="635"/>
      <c r="L223" s="637"/>
      <c r="M223" s="638"/>
    </row>
    <row r="224" spans="2:13" s="120" customFormat="1" ht="26.2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5.5">
      <c r="B228" s="621" t="s">
        <v>823</v>
      </c>
      <c r="C228" s="621" t="s">
        <v>738</v>
      </c>
      <c r="D228" s="639" t="s">
        <v>469</v>
      </c>
      <c r="E228" s="639">
        <v>2</v>
      </c>
      <c r="F228" s="640">
        <v>250</v>
      </c>
      <c r="G228" s="641">
        <f t="shared" si="13"/>
        <v>500</v>
      </c>
      <c r="H228" s="497"/>
      <c r="I228" s="498"/>
      <c r="J228" s="499"/>
      <c r="K228" s="494"/>
      <c r="L228" s="498"/>
      <c r="M228" s="499"/>
    </row>
    <row r="229" spans="2:13" s="120" customFormat="1" ht="25.5">
      <c r="B229" s="621" t="s">
        <v>825</v>
      </c>
      <c r="C229" s="621" t="s">
        <v>739</v>
      </c>
      <c r="D229" s="639" t="s">
        <v>469</v>
      </c>
      <c r="E229" s="639">
        <v>1</v>
      </c>
      <c r="F229" s="640">
        <v>250</v>
      </c>
      <c r="G229" s="641">
        <f t="shared" si="13"/>
        <v>250</v>
      </c>
      <c r="H229" s="497"/>
      <c r="I229" s="498"/>
      <c r="J229" s="499"/>
      <c r="K229" s="494"/>
      <c r="L229" s="498"/>
      <c r="M229" s="499"/>
    </row>
    <row r="230" spans="2:13" s="120" customFormat="1" ht="25.5">
      <c r="B230" s="621" t="s">
        <v>826</v>
      </c>
      <c r="C230" s="621" t="s">
        <v>740</v>
      </c>
      <c r="D230" s="639" t="s">
        <v>469</v>
      </c>
      <c r="E230" s="639">
        <v>2</v>
      </c>
      <c r="F230" s="640">
        <v>250</v>
      </c>
      <c r="G230" s="641">
        <f t="shared" si="13"/>
        <v>500</v>
      </c>
      <c r="H230" s="497"/>
      <c r="I230" s="498"/>
      <c r="J230" s="499"/>
      <c r="K230" s="494"/>
      <c r="L230" s="498"/>
      <c r="M230" s="499"/>
    </row>
    <row r="231" spans="2:13" s="120" customFormat="1" ht="25.5">
      <c r="B231" s="621" t="s">
        <v>827</v>
      </c>
      <c r="C231" s="621" t="s">
        <v>741</v>
      </c>
      <c r="D231" s="639" t="s">
        <v>469</v>
      </c>
      <c r="E231" s="639">
        <v>1</v>
      </c>
      <c r="F231" s="640">
        <v>250</v>
      </c>
      <c r="G231" s="641">
        <f t="shared" si="13"/>
        <v>250</v>
      </c>
      <c r="H231" s="497"/>
      <c r="I231" s="498"/>
      <c r="J231" s="499"/>
      <c r="K231" s="494"/>
      <c r="L231" s="498"/>
      <c r="M231" s="499"/>
    </row>
    <row r="232" spans="2:13" s="120" customFormat="1" ht="25.5">
      <c r="B232" s="621" t="s">
        <v>828</v>
      </c>
      <c r="C232" s="621" t="s">
        <v>742</v>
      </c>
      <c r="D232" s="639" t="s">
        <v>469</v>
      </c>
      <c r="E232" s="639">
        <v>1</v>
      </c>
      <c r="F232" s="640">
        <v>250</v>
      </c>
      <c r="G232" s="641">
        <f t="shared" si="13"/>
        <v>250</v>
      </c>
      <c r="H232" s="497"/>
      <c r="I232" s="498"/>
      <c r="J232" s="499"/>
      <c r="K232" s="494"/>
      <c r="L232" s="498"/>
      <c r="M232" s="499"/>
    </row>
    <row r="233" spans="2:13" s="120" customFormat="1" ht="25.5">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5.5">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8.25">
      <c r="B238" s="621" t="s">
        <v>834</v>
      </c>
      <c r="C238" s="621" t="s">
        <v>748</v>
      </c>
      <c r="D238" s="639" t="s">
        <v>733</v>
      </c>
      <c r="E238" s="639">
        <v>19</v>
      </c>
      <c r="F238" s="640">
        <v>350</v>
      </c>
      <c r="G238" s="641">
        <f t="shared" si="13"/>
        <v>6650</v>
      </c>
      <c r="H238" s="497"/>
      <c r="I238" s="498"/>
      <c r="J238" s="499"/>
      <c r="K238" s="494"/>
      <c r="L238" s="498"/>
      <c r="M238" s="499"/>
    </row>
    <row r="239" spans="2:13" s="120" customFormat="1" ht="38.25">
      <c r="B239" s="621" t="s">
        <v>835</v>
      </c>
      <c r="C239" s="621" t="s">
        <v>749</v>
      </c>
      <c r="D239" s="639" t="s">
        <v>733</v>
      </c>
      <c r="E239" s="639">
        <v>2</v>
      </c>
      <c r="F239" s="640">
        <v>600</v>
      </c>
      <c r="G239" s="641">
        <f t="shared" si="13"/>
        <v>1200</v>
      </c>
      <c r="H239" s="497"/>
      <c r="I239" s="498"/>
      <c r="J239" s="499"/>
      <c r="K239" s="494"/>
      <c r="L239" s="498"/>
      <c r="M239" s="499"/>
    </row>
    <row r="240" spans="2:13" s="120" customFormat="1" ht="38.25">
      <c r="B240" s="621" t="s">
        <v>836</v>
      </c>
      <c r="C240" s="621" t="s">
        <v>750</v>
      </c>
      <c r="D240" s="639" t="s">
        <v>733</v>
      </c>
      <c r="E240" s="639">
        <v>0.2</v>
      </c>
      <c r="F240" s="640">
        <v>1000</v>
      </c>
      <c r="G240" s="641">
        <f t="shared" si="13"/>
        <v>200</v>
      </c>
      <c r="H240" s="497"/>
      <c r="I240" s="498"/>
      <c r="J240" s="499"/>
      <c r="K240" s="494"/>
      <c r="L240" s="498"/>
      <c r="M240" s="499"/>
    </row>
    <row r="241" spans="2:13" s="120" customFormat="1" ht="25.5">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8.25">
      <c r="B243" s="621" t="s">
        <v>839</v>
      </c>
      <c r="C243" s="621" t="s">
        <v>753</v>
      </c>
      <c r="D243" s="639" t="s">
        <v>733</v>
      </c>
      <c r="E243" s="639">
        <v>0.5</v>
      </c>
      <c r="F243" s="640">
        <v>800</v>
      </c>
      <c r="G243" s="641">
        <f t="shared" si="14"/>
        <v>400</v>
      </c>
      <c r="H243" s="497"/>
      <c r="I243" s="498"/>
      <c r="J243" s="499"/>
      <c r="K243" s="494"/>
      <c r="L243" s="498"/>
      <c r="M243" s="499"/>
    </row>
    <row r="244" spans="2:13" s="120" customFormat="1" ht="38.25">
      <c r="B244" s="621" t="s">
        <v>840</v>
      </c>
      <c r="C244" s="621" t="s">
        <v>754</v>
      </c>
      <c r="D244" s="639" t="s">
        <v>733</v>
      </c>
      <c r="E244" s="639">
        <v>5</v>
      </c>
      <c r="F244" s="640">
        <v>150</v>
      </c>
      <c r="G244" s="641">
        <f t="shared" si="14"/>
        <v>750</v>
      </c>
      <c r="H244" s="497"/>
      <c r="I244" s="498"/>
      <c r="J244" s="499"/>
      <c r="K244" s="494"/>
      <c r="L244" s="498"/>
      <c r="M244" s="499"/>
    </row>
    <row r="245" spans="2:13" s="120" customFormat="1" ht="38.25">
      <c r="B245" s="621" t="s">
        <v>841</v>
      </c>
      <c r="C245" s="621" t="s">
        <v>755</v>
      </c>
      <c r="D245" s="639" t="s">
        <v>733</v>
      </c>
      <c r="E245" s="639">
        <v>8</v>
      </c>
      <c r="F245" s="640">
        <v>580</v>
      </c>
      <c r="G245" s="641">
        <f t="shared" si="14"/>
        <v>4640</v>
      </c>
      <c r="H245" s="497"/>
      <c r="I245" s="498"/>
      <c r="J245" s="499"/>
      <c r="K245" s="494"/>
      <c r="L245" s="498"/>
      <c r="M245" s="499"/>
    </row>
    <row r="246" spans="2:13" s="120" customFormat="1" ht="38.25">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8.25">
      <c r="B249" s="621" t="s">
        <v>845</v>
      </c>
      <c r="C249" s="621" t="s">
        <v>759</v>
      </c>
      <c r="D249" s="639" t="s">
        <v>469</v>
      </c>
      <c r="E249" s="639">
        <v>2</v>
      </c>
      <c r="F249" s="640">
        <v>750</v>
      </c>
      <c r="G249" s="641">
        <f t="shared" si="14"/>
        <v>1500</v>
      </c>
      <c r="H249" s="497"/>
      <c r="I249" s="498"/>
      <c r="J249" s="499"/>
      <c r="K249" s="494"/>
      <c r="L249" s="498"/>
      <c r="M249" s="499"/>
    </row>
    <row r="250" spans="2:13" s="120" customFormat="1" ht="38.25">
      <c r="B250" s="621" t="s">
        <v>846</v>
      </c>
      <c r="C250" s="621" t="s">
        <v>760</v>
      </c>
      <c r="D250" s="639" t="s">
        <v>733</v>
      </c>
      <c r="E250" s="639">
        <v>0.5</v>
      </c>
      <c r="F250" s="640">
        <v>900</v>
      </c>
      <c r="G250" s="641">
        <f t="shared" si="14"/>
        <v>450</v>
      </c>
      <c r="H250" s="497"/>
      <c r="I250" s="498"/>
      <c r="J250" s="499"/>
      <c r="K250" s="494"/>
      <c r="L250" s="498"/>
      <c r="M250" s="499"/>
    </row>
    <row r="251" spans="2:13" s="120" customFormat="1" ht="38.25">
      <c r="B251" s="621" t="s">
        <v>847</v>
      </c>
      <c r="C251" s="621" t="s">
        <v>761</v>
      </c>
      <c r="D251" s="639" t="s">
        <v>733</v>
      </c>
      <c r="E251" s="639">
        <v>1.5</v>
      </c>
      <c r="F251" s="640">
        <v>1700</v>
      </c>
      <c r="G251" s="641">
        <f t="shared" si="14"/>
        <v>2550</v>
      </c>
      <c r="H251" s="497"/>
      <c r="I251" s="498"/>
      <c r="J251" s="499"/>
      <c r="K251" s="494"/>
      <c r="L251" s="498"/>
      <c r="M251" s="499"/>
    </row>
    <row r="252" spans="2:13" s="120" customFormat="1" ht="25.5">
      <c r="B252" s="621" t="s">
        <v>848</v>
      </c>
      <c r="C252" s="621" t="s">
        <v>762</v>
      </c>
      <c r="D252" s="639" t="s">
        <v>469</v>
      </c>
      <c r="E252" s="639">
        <v>160</v>
      </c>
      <c r="F252" s="640">
        <v>60</v>
      </c>
      <c r="G252" s="641">
        <f t="shared" si="14"/>
        <v>9600</v>
      </c>
      <c r="H252" s="497"/>
      <c r="I252" s="498"/>
      <c r="J252" s="499"/>
      <c r="K252" s="494"/>
      <c r="L252" s="498"/>
      <c r="M252" s="499"/>
    </row>
    <row r="253" spans="2:13" s="120" customFormat="1" ht="26.2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2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7" t="s">
        <v>176</v>
      </c>
      <c r="C262" s="1118" t="s">
        <v>244</v>
      </c>
      <c r="D262" s="1118" t="s">
        <v>440</v>
      </c>
      <c r="E262" s="1121" t="s">
        <v>559</v>
      </c>
      <c r="F262" s="1122"/>
      <c r="G262" s="1123"/>
      <c r="H262" s="1121" t="s">
        <v>560</v>
      </c>
      <c r="I262" s="1122"/>
      <c r="J262" s="1123"/>
      <c r="K262" s="1121" t="s">
        <v>561</v>
      </c>
      <c r="L262" s="1122"/>
      <c r="M262" s="1123"/>
    </row>
    <row r="263" spans="2:13">
      <c r="B263" s="1047"/>
      <c r="C263" s="1118"/>
      <c r="D263" s="1118"/>
      <c r="E263" s="1118" t="s">
        <v>419</v>
      </c>
      <c r="F263" s="1118" t="s">
        <v>307</v>
      </c>
      <c r="G263" s="1118" t="s">
        <v>247</v>
      </c>
      <c r="H263" s="1118" t="s">
        <v>419</v>
      </c>
      <c r="I263" s="465" t="s">
        <v>366</v>
      </c>
      <c r="J263" s="1118" t="s">
        <v>247</v>
      </c>
      <c r="K263" s="1118" t="s">
        <v>419</v>
      </c>
      <c r="L263" s="465" t="s">
        <v>366</v>
      </c>
      <c r="M263" s="1118" t="s">
        <v>247</v>
      </c>
    </row>
    <row r="264" spans="2:13">
      <c r="B264" s="1047"/>
      <c r="C264" s="1118"/>
      <c r="D264" s="1118"/>
      <c r="E264" s="1118"/>
      <c r="F264" s="1118"/>
      <c r="G264" s="1118"/>
      <c r="H264" s="1118"/>
      <c r="I264" s="465" t="s">
        <v>434</v>
      </c>
      <c r="J264" s="1118"/>
      <c r="K264" s="1118"/>
      <c r="L264" s="465" t="s">
        <v>434</v>
      </c>
      <c r="M264" s="1118"/>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118" t="s">
        <v>176</v>
      </c>
      <c r="C274" s="1118" t="s">
        <v>244</v>
      </c>
      <c r="D274" s="1118" t="s">
        <v>440</v>
      </c>
      <c r="E274" s="1121" t="s">
        <v>559</v>
      </c>
      <c r="F274" s="1122"/>
      <c r="G274" s="1123"/>
      <c r="H274" s="1121" t="s">
        <v>560</v>
      </c>
      <c r="I274" s="1122"/>
      <c r="J274" s="1123"/>
      <c r="K274" s="1121" t="s">
        <v>561</v>
      </c>
      <c r="L274" s="1122"/>
      <c r="M274" s="1123"/>
    </row>
    <row r="275" spans="2:17" s="120" customFormat="1">
      <c r="B275" s="1118"/>
      <c r="C275" s="1118"/>
      <c r="D275" s="1118"/>
      <c r="E275" s="1118" t="s">
        <v>419</v>
      </c>
      <c r="F275" s="1118" t="s">
        <v>307</v>
      </c>
      <c r="G275" s="1118" t="s">
        <v>247</v>
      </c>
      <c r="H275" s="1118" t="s">
        <v>419</v>
      </c>
      <c r="I275" s="465" t="s">
        <v>366</v>
      </c>
      <c r="J275" s="1118" t="s">
        <v>247</v>
      </c>
      <c r="K275" s="1118" t="s">
        <v>419</v>
      </c>
      <c r="L275" s="465" t="s">
        <v>366</v>
      </c>
      <c r="M275" s="1118" t="s">
        <v>247</v>
      </c>
    </row>
    <row r="276" spans="2:17" s="120" customFormat="1">
      <c r="B276" s="1118"/>
      <c r="C276" s="1118"/>
      <c r="D276" s="1118"/>
      <c r="E276" s="1118"/>
      <c r="F276" s="1118"/>
      <c r="G276" s="1118"/>
      <c r="H276" s="1118"/>
      <c r="I276" s="465" t="s">
        <v>434</v>
      </c>
      <c r="J276" s="1118"/>
      <c r="K276" s="1118"/>
      <c r="L276" s="465" t="s">
        <v>434</v>
      </c>
      <c r="M276" s="1118"/>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7" t="s">
        <v>176</v>
      </c>
      <c r="C286" s="1047" t="s">
        <v>244</v>
      </c>
      <c r="D286" s="1047" t="s">
        <v>440</v>
      </c>
      <c r="E286" s="1047" t="s">
        <v>213</v>
      </c>
      <c r="F286" s="1047"/>
      <c r="G286" s="1047"/>
      <c r="H286" s="1047" t="s">
        <v>214</v>
      </c>
      <c r="I286" s="1047"/>
      <c r="J286" s="1047"/>
      <c r="K286" s="1047" t="s">
        <v>215</v>
      </c>
      <c r="L286" s="1047"/>
      <c r="M286" s="1047"/>
    </row>
    <row r="287" spans="2:17">
      <c r="B287" s="1047"/>
      <c r="C287" s="1047"/>
      <c r="D287" s="1047"/>
      <c r="E287" s="1047" t="s">
        <v>419</v>
      </c>
      <c r="F287" s="1047" t="s">
        <v>307</v>
      </c>
      <c r="G287" s="1047" t="s">
        <v>247</v>
      </c>
      <c r="H287" s="1047" t="s">
        <v>419</v>
      </c>
      <c r="I287" s="57" t="s">
        <v>366</v>
      </c>
      <c r="J287" s="1047" t="s">
        <v>247</v>
      </c>
      <c r="K287" s="1047" t="s">
        <v>419</v>
      </c>
      <c r="L287" s="57" t="s">
        <v>366</v>
      </c>
      <c r="M287" s="1047" t="s">
        <v>247</v>
      </c>
    </row>
    <row r="288" spans="2:17" s="114" customFormat="1">
      <c r="B288" s="1047"/>
      <c r="C288" s="1047"/>
      <c r="D288" s="1047"/>
      <c r="E288" s="1047"/>
      <c r="F288" s="1047"/>
      <c r="G288" s="1047"/>
      <c r="H288" s="1047"/>
      <c r="I288" s="57" t="s">
        <v>434</v>
      </c>
      <c r="J288" s="1047"/>
      <c r="K288" s="1047"/>
      <c r="L288" s="57" t="s">
        <v>434</v>
      </c>
      <c r="M288" s="1047"/>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7" t="s">
        <v>176</v>
      </c>
      <c r="C296" s="1047" t="s">
        <v>244</v>
      </c>
      <c r="D296" s="1047" t="s">
        <v>418</v>
      </c>
      <c r="E296" s="1047" t="s">
        <v>213</v>
      </c>
      <c r="F296" s="1047"/>
      <c r="G296" s="1047"/>
      <c r="H296" s="1047" t="s">
        <v>214</v>
      </c>
      <c r="I296" s="1047"/>
      <c r="J296" s="1047"/>
      <c r="K296" s="1047" t="s">
        <v>215</v>
      </c>
      <c r="L296" s="1047"/>
      <c r="M296" s="1047"/>
    </row>
    <row r="297" spans="2:17">
      <c r="B297" s="1047"/>
      <c r="C297" s="1047"/>
      <c r="D297" s="1047"/>
      <c r="E297" s="1047" t="s">
        <v>419</v>
      </c>
      <c r="F297" s="1047" t="s">
        <v>307</v>
      </c>
      <c r="G297" s="1047" t="s">
        <v>247</v>
      </c>
      <c r="H297" s="1047" t="s">
        <v>419</v>
      </c>
      <c r="I297" s="57" t="s">
        <v>366</v>
      </c>
      <c r="J297" s="1047" t="s">
        <v>247</v>
      </c>
      <c r="K297" s="1047" t="s">
        <v>419</v>
      </c>
      <c r="L297" s="57" t="s">
        <v>366</v>
      </c>
      <c r="M297" s="1047" t="s">
        <v>247</v>
      </c>
    </row>
    <row r="298" spans="2:17">
      <c r="B298" s="1047"/>
      <c r="C298" s="1047"/>
      <c r="D298" s="1047"/>
      <c r="E298" s="1047"/>
      <c r="F298" s="1047"/>
      <c r="G298" s="1047"/>
      <c r="H298" s="1047"/>
      <c r="I298" s="57" t="s">
        <v>434</v>
      </c>
      <c r="J298" s="1047"/>
      <c r="K298" s="1047"/>
      <c r="L298" s="57" t="s">
        <v>434</v>
      </c>
      <c r="M298" s="1047"/>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7" t="s">
        <v>176</v>
      </c>
      <c r="C307" s="1047" t="s">
        <v>244</v>
      </c>
      <c r="D307" s="1047" t="s">
        <v>440</v>
      </c>
      <c r="E307" s="1047" t="s">
        <v>213</v>
      </c>
      <c r="F307" s="1047"/>
      <c r="G307" s="1047"/>
      <c r="H307" s="1047" t="s">
        <v>214</v>
      </c>
      <c r="I307" s="1047"/>
      <c r="J307" s="1047"/>
      <c r="K307" s="1047" t="s">
        <v>215</v>
      </c>
      <c r="L307" s="1047"/>
      <c r="M307" s="1047"/>
    </row>
    <row r="308" spans="2:17">
      <c r="B308" s="1047"/>
      <c r="C308" s="1047"/>
      <c r="D308" s="1047"/>
      <c r="E308" s="1047" t="s">
        <v>419</v>
      </c>
      <c r="F308" s="1117" t="s">
        <v>307</v>
      </c>
      <c r="G308" s="1117" t="s">
        <v>247</v>
      </c>
      <c r="H308" s="1117" t="s">
        <v>419</v>
      </c>
      <c r="I308" s="57" t="s">
        <v>366</v>
      </c>
      <c r="J308" s="1047" t="s">
        <v>247</v>
      </c>
      <c r="K308" s="1047" t="s">
        <v>419</v>
      </c>
      <c r="L308" s="57" t="s">
        <v>366</v>
      </c>
      <c r="M308" s="1047" t="s">
        <v>247</v>
      </c>
    </row>
    <row r="309" spans="2:17">
      <c r="B309" s="1047"/>
      <c r="C309" s="1047"/>
      <c r="D309" s="1047"/>
      <c r="E309" s="1047"/>
      <c r="F309" s="1117"/>
      <c r="G309" s="1117"/>
      <c r="H309" s="1117"/>
      <c r="I309" s="57" t="s">
        <v>434</v>
      </c>
      <c r="J309" s="1047"/>
      <c r="K309" s="1047"/>
      <c r="L309" s="57" t="s">
        <v>434</v>
      </c>
      <c r="M309" s="1047"/>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7" t="s">
        <v>176</v>
      </c>
      <c r="C317" s="1047" t="s">
        <v>244</v>
      </c>
      <c r="D317" s="1047" t="s">
        <v>440</v>
      </c>
      <c r="E317" s="1047" t="s">
        <v>213</v>
      </c>
      <c r="F317" s="1047"/>
      <c r="G317" s="1047"/>
      <c r="H317" s="1047" t="s">
        <v>214</v>
      </c>
      <c r="I317" s="1047"/>
      <c r="J317" s="1047"/>
      <c r="K317" s="1047" t="s">
        <v>215</v>
      </c>
      <c r="L317" s="1047"/>
      <c r="M317" s="1047"/>
    </row>
    <row r="318" spans="2:17">
      <c r="B318" s="1047"/>
      <c r="C318" s="1047"/>
      <c r="D318" s="1047"/>
      <c r="E318" s="1047" t="s">
        <v>419</v>
      </c>
      <c r="F318" s="1047" t="s">
        <v>307</v>
      </c>
      <c r="G318" s="1047" t="s">
        <v>247</v>
      </c>
      <c r="H318" s="1047" t="s">
        <v>419</v>
      </c>
      <c r="I318" s="57" t="s">
        <v>366</v>
      </c>
      <c r="J318" s="1047" t="s">
        <v>247</v>
      </c>
      <c r="K318" s="1047" t="s">
        <v>419</v>
      </c>
      <c r="L318" s="57" t="s">
        <v>366</v>
      </c>
      <c r="M318" s="1047" t="s">
        <v>247</v>
      </c>
    </row>
    <row r="319" spans="2:17">
      <c r="B319" s="1047"/>
      <c r="C319" s="1047"/>
      <c r="D319" s="1047"/>
      <c r="E319" s="1047"/>
      <c r="F319" s="1047"/>
      <c r="G319" s="1047"/>
      <c r="H319" s="1047"/>
      <c r="I319" s="57" t="s">
        <v>434</v>
      </c>
      <c r="J319" s="1047"/>
      <c r="K319" s="1047"/>
      <c r="L319" s="57" t="s">
        <v>434</v>
      </c>
      <c r="M319" s="1047"/>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7" t="s">
        <v>176</v>
      </c>
      <c r="C327" s="1047" t="s">
        <v>244</v>
      </c>
      <c r="D327" s="1047" t="s">
        <v>440</v>
      </c>
      <c r="E327" s="1047" t="s">
        <v>213</v>
      </c>
      <c r="F327" s="1047"/>
      <c r="G327" s="1047"/>
      <c r="H327" s="1047" t="s">
        <v>214</v>
      </c>
      <c r="I327" s="1047"/>
      <c r="J327" s="1047"/>
      <c r="K327" s="1047" t="s">
        <v>215</v>
      </c>
      <c r="L327" s="1047"/>
      <c r="M327" s="1047"/>
    </row>
    <row r="328" spans="2:17">
      <c r="B328" s="1047"/>
      <c r="C328" s="1047"/>
      <c r="D328" s="1047"/>
      <c r="E328" s="1047" t="s">
        <v>419</v>
      </c>
      <c r="F328" s="1117" t="s">
        <v>307</v>
      </c>
      <c r="G328" s="1117" t="s">
        <v>247</v>
      </c>
      <c r="H328" s="1117" t="s">
        <v>419</v>
      </c>
      <c r="I328" s="57" t="s">
        <v>366</v>
      </c>
      <c r="J328" s="1047" t="s">
        <v>247</v>
      </c>
      <c r="K328" s="1047" t="s">
        <v>419</v>
      </c>
      <c r="L328" s="57" t="s">
        <v>366</v>
      </c>
      <c r="M328" s="1047" t="s">
        <v>247</v>
      </c>
    </row>
    <row r="329" spans="2:17">
      <c r="B329" s="1047"/>
      <c r="C329" s="1047"/>
      <c r="D329" s="1047"/>
      <c r="E329" s="1047"/>
      <c r="F329" s="1117"/>
      <c r="G329" s="1117"/>
      <c r="H329" s="1117"/>
      <c r="I329" s="57" t="s">
        <v>434</v>
      </c>
      <c r="J329" s="1047"/>
      <c r="K329" s="1047"/>
      <c r="L329" s="57" t="s">
        <v>434</v>
      </c>
      <c r="M329" s="1047"/>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7" t="s">
        <v>176</v>
      </c>
      <c r="C337" s="1047" t="s">
        <v>244</v>
      </c>
      <c r="D337" s="1047" t="s">
        <v>440</v>
      </c>
      <c r="E337" s="1047" t="s">
        <v>213</v>
      </c>
      <c r="F337" s="1047"/>
      <c r="G337" s="1047"/>
      <c r="H337" s="1047" t="s">
        <v>214</v>
      </c>
      <c r="I337" s="1047"/>
      <c r="J337" s="1047"/>
      <c r="K337" s="1047" t="s">
        <v>215</v>
      </c>
      <c r="L337" s="1047"/>
      <c r="M337" s="1047"/>
    </row>
    <row r="338" spans="2:17">
      <c r="B338" s="1047"/>
      <c r="C338" s="1047"/>
      <c r="D338" s="1047"/>
      <c r="E338" s="1047" t="s">
        <v>419</v>
      </c>
      <c r="F338" s="1047" t="s">
        <v>307</v>
      </c>
      <c r="G338" s="1047" t="s">
        <v>247</v>
      </c>
      <c r="H338" s="1047" t="s">
        <v>419</v>
      </c>
      <c r="I338" s="57" t="s">
        <v>366</v>
      </c>
      <c r="J338" s="1047" t="s">
        <v>247</v>
      </c>
      <c r="K338" s="1047" t="s">
        <v>419</v>
      </c>
      <c r="L338" s="57" t="s">
        <v>366</v>
      </c>
      <c r="M338" s="1047" t="s">
        <v>247</v>
      </c>
    </row>
    <row r="339" spans="2:17">
      <c r="B339" s="1047"/>
      <c r="C339" s="1047"/>
      <c r="D339" s="1047"/>
      <c r="E339" s="1047"/>
      <c r="F339" s="1047"/>
      <c r="G339" s="1047"/>
      <c r="H339" s="1047"/>
      <c r="I339" s="57" t="s">
        <v>434</v>
      </c>
      <c r="J339" s="1047"/>
      <c r="K339" s="1047"/>
      <c r="L339" s="57" t="s">
        <v>434</v>
      </c>
      <c r="M339" s="1047"/>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1" t="s">
        <v>176</v>
      </c>
      <c r="C351" s="1091" t="s">
        <v>244</v>
      </c>
      <c r="D351" s="1091" t="s">
        <v>440</v>
      </c>
      <c r="E351" s="1091" t="s">
        <v>559</v>
      </c>
      <c r="F351" s="1091"/>
      <c r="G351" s="1091"/>
      <c r="H351" s="1091" t="s">
        <v>560</v>
      </c>
      <c r="I351" s="1091"/>
      <c r="J351" s="1091"/>
      <c r="K351" s="1091" t="s">
        <v>561</v>
      </c>
      <c r="L351" s="1091"/>
      <c r="M351" s="1091"/>
    </row>
    <row r="352" spans="2:17">
      <c r="B352" s="1091"/>
      <c r="C352" s="1091"/>
      <c r="D352" s="1091"/>
      <c r="E352" s="1091" t="s">
        <v>419</v>
      </c>
      <c r="F352" s="1091" t="s">
        <v>307</v>
      </c>
      <c r="G352" s="1091" t="s">
        <v>247</v>
      </c>
      <c r="H352" s="1091" t="s">
        <v>419</v>
      </c>
      <c r="I352" s="619" t="s">
        <v>366</v>
      </c>
      <c r="J352" s="1091" t="s">
        <v>247</v>
      </c>
      <c r="K352" s="1091" t="s">
        <v>419</v>
      </c>
      <c r="L352" s="619" t="s">
        <v>366</v>
      </c>
      <c r="M352" s="1091" t="s">
        <v>247</v>
      </c>
    </row>
    <row r="353" spans="2:13">
      <c r="B353" s="1091"/>
      <c r="C353" s="1091"/>
      <c r="D353" s="1091"/>
      <c r="E353" s="1091"/>
      <c r="F353" s="1091"/>
      <c r="G353" s="1091"/>
      <c r="H353" s="1091"/>
      <c r="I353" s="619" t="s">
        <v>434</v>
      </c>
      <c r="J353" s="1091"/>
      <c r="K353" s="1091"/>
      <c r="L353" s="619" t="s">
        <v>434</v>
      </c>
      <c r="M353" s="1091"/>
    </row>
    <row r="354" spans="2:13" ht="25.5">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7" t="s">
        <v>176</v>
      </c>
      <c r="C370" s="1047" t="s">
        <v>244</v>
      </c>
      <c r="D370" s="1047" t="s">
        <v>440</v>
      </c>
      <c r="E370" s="1047" t="s">
        <v>213</v>
      </c>
      <c r="F370" s="1047"/>
      <c r="G370" s="1047"/>
      <c r="H370" s="1047" t="s">
        <v>214</v>
      </c>
      <c r="I370" s="1047"/>
      <c r="J370" s="1047"/>
      <c r="K370" s="1047" t="s">
        <v>215</v>
      </c>
      <c r="L370" s="1047"/>
      <c r="M370" s="1047"/>
    </row>
    <row r="371" spans="2:13">
      <c r="B371" s="1047"/>
      <c r="C371" s="1047"/>
      <c r="D371" s="1047"/>
      <c r="E371" s="1047" t="s">
        <v>419</v>
      </c>
      <c r="F371" s="1047" t="s">
        <v>307</v>
      </c>
      <c r="G371" s="1047" t="s">
        <v>247</v>
      </c>
      <c r="H371" s="1047" t="s">
        <v>419</v>
      </c>
      <c r="I371" s="57" t="s">
        <v>366</v>
      </c>
      <c r="J371" s="1047" t="s">
        <v>247</v>
      </c>
      <c r="K371" s="1047" t="s">
        <v>419</v>
      </c>
      <c r="L371" s="57" t="s">
        <v>366</v>
      </c>
      <c r="M371" s="1047" t="s">
        <v>247</v>
      </c>
    </row>
    <row r="372" spans="2:13">
      <c r="B372" s="1047"/>
      <c r="C372" s="1047"/>
      <c r="D372" s="1047"/>
      <c r="E372" s="1047"/>
      <c r="F372" s="1047"/>
      <c r="G372" s="1047"/>
      <c r="H372" s="1047"/>
      <c r="I372" s="57" t="s">
        <v>434</v>
      </c>
      <c r="J372" s="1047"/>
      <c r="K372" s="1047"/>
      <c r="L372" s="57" t="s">
        <v>434</v>
      </c>
      <c r="M372" s="1047"/>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470</v>
      </c>
      <c r="C387" s="1104"/>
      <c r="D387" s="1104"/>
      <c r="E387" s="1104"/>
      <c r="F387" s="1104"/>
      <c r="G387" s="1105" t="s">
        <v>308</v>
      </c>
      <c r="H387" s="1105"/>
      <c r="I387" s="1105"/>
      <c r="J387" s="150"/>
      <c r="K387" s="151"/>
      <c r="L387" s="150"/>
      <c r="M387" s="150"/>
    </row>
    <row r="388" spans="2:16">
      <c r="B388" s="1104"/>
      <c r="C388" s="1104"/>
      <c r="D388" s="1104"/>
      <c r="E388" s="1104"/>
      <c r="F388" s="1104"/>
      <c r="G388" s="149" t="s">
        <v>471</v>
      </c>
      <c r="H388" s="149" t="s">
        <v>472</v>
      </c>
      <c r="I388" s="149" t="s">
        <v>542</v>
      </c>
      <c r="J388" s="150"/>
      <c r="K388" s="150"/>
      <c r="L388" s="150"/>
      <c r="M388" s="150"/>
    </row>
    <row r="389" spans="2:16">
      <c r="B389" s="1106" t="s">
        <v>473</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07" t="s">
        <v>475</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476</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254</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098" t="s">
        <v>593</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572</v>
      </c>
      <c r="G407" s="29" t="s">
        <v>568</v>
      </c>
      <c r="H407" s="138" t="s">
        <v>569</v>
      </c>
      <c r="I407" s="29">
        <v>2023</v>
      </c>
      <c r="J407" s="29">
        <v>2024</v>
      </c>
      <c r="U407" s="1099">
        <v>2022</v>
      </c>
      <c r="V407" s="1100"/>
      <c r="W407" s="1101"/>
      <c r="X407" s="1099">
        <v>2023</v>
      </c>
      <c r="Y407" s="1100"/>
      <c r="Z407" s="1101"/>
      <c r="AA407" s="1099">
        <v>2024</v>
      </c>
      <c r="AB407" s="1100"/>
      <c r="AC407" s="1101"/>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02" t="e">
        <f>#REF!</f>
        <v>#REF!</v>
      </c>
      <c r="H417" s="1103"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02"/>
      <c r="H418" s="1103">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02"/>
      <c r="H419" s="1103">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098" t="s">
        <v>594</v>
      </c>
      <c r="S450" s="1098"/>
      <c r="T450" s="1098"/>
      <c r="U450" s="1098"/>
      <c r="V450" s="1098"/>
      <c r="W450" s="1098"/>
      <c r="X450" s="1098"/>
      <c r="Y450" s="1098"/>
      <c r="Z450" s="1098"/>
      <c r="AA450" s="1098"/>
      <c r="AB450" s="1098"/>
      <c r="AC450" s="1098"/>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098"/>
      <c r="S451" s="1098"/>
      <c r="T451" s="1098"/>
      <c r="U451" s="1098"/>
      <c r="V451" s="1098"/>
      <c r="W451" s="1098"/>
      <c r="X451" s="1098"/>
      <c r="Y451" s="1098"/>
      <c r="Z451" s="1098"/>
      <c r="AA451" s="1098"/>
      <c r="AB451" s="1098"/>
      <c r="AC451" s="1098"/>
    </row>
    <row r="452" spans="2:29">
      <c r="B452" s="29" t="s">
        <v>35</v>
      </c>
      <c r="C452" s="29" t="s">
        <v>546</v>
      </c>
      <c r="D452" s="29" t="s">
        <v>585</v>
      </c>
      <c r="E452" s="29" t="s">
        <v>37</v>
      </c>
      <c r="F452" s="38">
        <v>0</v>
      </c>
      <c r="G452" s="38"/>
      <c r="H452" s="343">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124" t="s">
        <v>667</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59" t="s">
        <v>176</v>
      </c>
      <c r="B9" s="1059" t="s">
        <v>244</v>
      </c>
      <c r="C9" s="1041" t="s">
        <v>264</v>
      </c>
      <c r="D9" s="1061"/>
      <c r="E9" s="1061"/>
      <c r="F9" s="1042"/>
      <c r="G9" s="1041" t="s">
        <v>265</v>
      </c>
      <c r="H9" s="1061"/>
      <c r="I9" s="1061"/>
      <c r="J9" s="1042"/>
      <c r="K9" s="1041" t="s">
        <v>266</v>
      </c>
      <c r="L9" s="1061"/>
      <c r="M9" s="1061"/>
      <c r="N9" s="1042"/>
    </row>
    <row r="10" spans="1:16" ht="63.75" hidden="1">
      <c r="A10" s="1060"/>
      <c r="B10" s="1060"/>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7" t="s">
        <v>176</v>
      </c>
      <c r="B19" s="1047" t="s">
        <v>244</v>
      </c>
      <c r="C19" s="1047" t="s">
        <v>618</v>
      </c>
      <c r="D19" s="1047"/>
      <c r="E19" s="1047"/>
      <c r="F19" s="1047"/>
      <c r="G19" s="1047" t="s">
        <v>619</v>
      </c>
      <c r="H19" s="1047"/>
      <c r="I19" s="1047"/>
      <c r="J19" s="1047"/>
      <c r="K19" s="1047" t="s">
        <v>620</v>
      </c>
      <c r="L19" s="1047"/>
      <c r="M19" s="1047"/>
      <c r="N19" s="1047"/>
    </row>
    <row r="20" spans="1:14" ht="85.5" customHeight="1">
      <c r="A20" s="1047"/>
      <c r="B20" s="1047"/>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76" t="s">
        <v>176</v>
      </c>
      <c r="B6" s="1076" t="s">
        <v>244</v>
      </c>
      <c r="C6" s="1076" t="s">
        <v>559</v>
      </c>
      <c r="D6" s="1076"/>
      <c r="E6" s="1076"/>
      <c r="F6" s="1076"/>
      <c r="G6" s="1076" t="s">
        <v>560</v>
      </c>
      <c r="H6" s="1076"/>
      <c r="I6" s="1076"/>
      <c r="J6" s="1076"/>
      <c r="K6" s="1076" t="s">
        <v>561</v>
      </c>
      <c r="L6" s="1076"/>
      <c r="M6" s="1076"/>
      <c r="N6" s="1076"/>
      <c r="O6" s="538"/>
    </row>
    <row r="7" spans="1:16380" s="464" customFormat="1" ht="65.25" customHeight="1">
      <c r="A7" s="1076"/>
      <c r="B7" s="1076"/>
      <c r="C7" s="705" t="s">
        <v>291</v>
      </c>
      <c r="D7" s="1077" t="s">
        <v>292</v>
      </c>
      <c r="E7" s="1078"/>
      <c r="F7" s="705" t="s">
        <v>293</v>
      </c>
      <c r="G7" s="705" t="s">
        <v>291</v>
      </c>
      <c r="H7" s="1077" t="s">
        <v>292</v>
      </c>
      <c r="I7" s="1078"/>
      <c r="J7" s="705" t="s">
        <v>293</v>
      </c>
      <c r="K7" s="705" t="s">
        <v>291</v>
      </c>
      <c r="L7" s="1077" t="s">
        <v>292</v>
      </c>
      <c r="M7" s="1078"/>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868</v>
      </c>
      <c r="C9" s="88">
        <v>33377286.77</v>
      </c>
      <c r="D9" s="1079">
        <v>1.5E-3</v>
      </c>
      <c r="E9" s="1080"/>
      <c r="F9" s="88">
        <v>50065.93</v>
      </c>
      <c r="G9" s="88">
        <v>24782092.879999999</v>
      </c>
      <c r="H9" s="1079">
        <v>1.5E-3</v>
      </c>
      <c r="I9" s="1080"/>
      <c r="J9" s="88">
        <v>37173.14</v>
      </c>
      <c r="K9" s="88">
        <v>31978747.210000001</v>
      </c>
      <c r="L9" s="1079">
        <v>1.5E-3</v>
      </c>
      <c r="M9" s="1080"/>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76" t="s">
        <v>176</v>
      </c>
      <c r="B16" s="1076" t="s">
        <v>244</v>
      </c>
      <c r="C16" s="1076" t="s">
        <v>559</v>
      </c>
      <c r="D16" s="1076"/>
      <c r="E16" s="1076"/>
      <c r="F16" s="1076"/>
      <c r="G16" s="1076" t="s">
        <v>560</v>
      </c>
      <c r="H16" s="1076"/>
      <c r="I16" s="1076"/>
      <c r="J16" s="1076"/>
      <c r="K16" s="1076" t="s">
        <v>561</v>
      </c>
      <c r="L16" s="1076"/>
      <c r="M16" s="1076"/>
      <c r="N16" s="1076"/>
      <c r="O16" s="538"/>
    </row>
    <row r="17" spans="1:15" s="464" customFormat="1" ht="63.75">
      <c r="A17" s="1076"/>
      <c r="B17" s="1076"/>
      <c r="C17" s="705" t="s">
        <v>291</v>
      </c>
      <c r="D17" s="1077" t="s">
        <v>292</v>
      </c>
      <c r="E17" s="1078"/>
      <c r="F17" s="705" t="s">
        <v>293</v>
      </c>
      <c r="G17" s="705" t="s">
        <v>291</v>
      </c>
      <c r="H17" s="1077" t="s">
        <v>292</v>
      </c>
      <c r="I17" s="1078"/>
      <c r="J17" s="705" t="s">
        <v>293</v>
      </c>
      <c r="K17" s="705" t="s">
        <v>291</v>
      </c>
      <c r="L17" s="1077" t="s">
        <v>292</v>
      </c>
      <c r="M17" s="1078"/>
      <c r="N17" s="705" t="s">
        <v>293</v>
      </c>
      <c r="O17" s="538"/>
    </row>
    <row r="18" spans="1:15" s="464" customFormat="1" ht="76.5">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869</v>
      </c>
      <c r="C20" s="88">
        <v>4526126.91</v>
      </c>
      <c r="D20" s="1079">
        <v>1.5E-3</v>
      </c>
      <c r="E20" s="1080"/>
      <c r="F20" s="88">
        <v>6460.4</v>
      </c>
      <c r="G20" s="88">
        <v>4892473.47</v>
      </c>
      <c r="H20" s="1079">
        <v>1.5E-3</v>
      </c>
      <c r="I20" s="1080"/>
      <c r="J20" s="88">
        <v>6460.4</v>
      </c>
      <c r="K20" s="88">
        <v>4856891.72</v>
      </c>
      <c r="L20" s="1079">
        <v>1.5E-3</v>
      </c>
      <c r="M20" s="1080"/>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76" t="s">
        <v>176</v>
      </c>
      <c r="B27" s="1076" t="s">
        <v>244</v>
      </c>
      <c r="C27" s="1076" t="s">
        <v>274</v>
      </c>
      <c r="D27" s="1076"/>
      <c r="E27" s="705"/>
      <c r="F27" s="1076" t="s">
        <v>275</v>
      </c>
      <c r="G27" s="1076"/>
      <c r="H27" s="1076" t="s">
        <v>276</v>
      </c>
      <c r="I27" s="1076"/>
      <c r="J27" s="1076"/>
      <c r="K27" s="538"/>
      <c r="L27" s="538"/>
      <c r="M27" s="538"/>
      <c r="N27" s="538"/>
      <c r="O27" s="538"/>
    </row>
    <row r="28" spans="1:15" ht="25.5" hidden="1" customHeight="1">
      <c r="A28" s="1076"/>
      <c r="B28" s="1076"/>
      <c r="C28" s="1076" t="s">
        <v>299</v>
      </c>
      <c r="D28" s="705" t="s">
        <v>300</v>
      </c>
      <c r="E28" s="705"/>
      <c r="F28" s="1076" t="s">
        <v>299</v>
      </c>
      <c r="G28" s="705" t="s">
        <v>300</v>
      </c>
      <c r="H28" s="1076" t="s">
        <v>299</v>
      </c>
      <c r="I28" s="705"/>
      <c r="J28" s="705" t="s">
        <v>300</v>
      </c>
      <c r="K28" s="538"/>
      <c r="L28" s="538"/>
      <c r="M28" s="538"/>
      <c r="N28" s="538"/>
      <c r="O28" s="538"/>
    </row>
    <row r="29" spans="1:15" hidden="1">
      <c r="A29" s="1076"/>
      <c r="B29" s="1076"/>
      <c r="C29" s="1076"/>
      <c r="D29" s="705" t="s">
        <v>301</v>
      </c>
      <c r="E29" s="705"/>
      <c r="F29" s="1076"/>
      <c r="G29" s="705" t="s">
        <v>301</v>
      </c>
      <c r="H29" s="1076"/>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89" t="s">
        <v>176</v>
      </c>
      <c r="B9" s="1089" t="s">
        <v>244</v>
      </c>
      <c r="C9" s="1089" t="s">
        <v>212</v>
      </c>
      <c r="D9" s="1077" t="s">
        <v>559</v>
      </c>
      <c r="E9" s="1090"/>
      <c r="F9" s="1090"/>
      <c r="G9" s="1078"/>
      <c r="H9" s="1077" t="s">
        <v>560</v>
      </c>
      <c r="I9" s="1090"/>
      <c r="J9" s="1090"/>
      <c r="K9" s="1078"/>
      <c r="L9" s="1077" t="s">
        <v>561</v>
      </c>
      <c r="M9" s="1090"/>
      <c r="N9" s="1090"/>
      <c r="O9" s="1078"/>
    </row>
    <row r="10" spans="1:15" s="464" customFormat="1" ht="15" customHeight="1">
      <c r="A10" s="1126"/>
      <c r="B10" s="1126"/>
      <c r="C10" s="1126"/>
      <c r="D10" s="1089" t="s">
        <v>305</v>
      </c>
      <c r="E10" s="1089" t="s">
        <v>306</v>
      </c>
      <c r="F10" s="1089" t="s">
        <v>307</v>
      </c>
      <c r="G10" s="1089" t="s">
        <v>247</v>
      </c>
      <c r="H10" s="1089" t="s">
        <v>305</v>
      </c>
      <c r="I10" s="1089" t="s">
        <v>306</v>
      </c>
      <c r="J10" s="1089" t="s">
        <v>307</v>
      </c>
      <c r="K10" s="1089" t="s">
        <v>308</v>
      </c>
      <c r="L10" s="1089" t="s">
        <v>305</v>
      </c>
      <c r="M10" s="1089" t="s">
        <v>309</v>
      </c>
      <c r="N10" s="1089" t="s">
        <v>307</v>
      </c>
      <c r="O10" s="1089" t="s">
        <v>308</v>
      </c>
    </row>
    <row r="11" spans="1:15" s="464" customFormat="1" ht="6.75" customHeight="1">
      <c r="A11" s="1126"/>
      <c r="B11" s="1126"/>
      <c r="C11" s="1126"/>
      <c r="D11" s="1126"/>
      <c r="E11" s="1126"/>
      <c r="F11" s="1126"/>
      <c r="G11" s="1126"/>
      <c r="H11" s="1126"/>
      <c r="I11" s="1126"/>
      <c r="J11" s="1126"/>
      <c r="K11" s="1126"/>
      <c r="L11" s="1126"/>
      <c r="M11" s="1126"/>
      <c r="N11" s="1126"/>
      <c r="O11" s="1126"/>
    </row>
    <row r="12" spans="1:15" s="464" customFormat="1" ht="18.75" customHeight="1">
      <c r="A12" s="1125"/>
      <c r="B12" s="1125"/>
      <c r="C12" s="1125"/>
      <c r="D12" s="1125"/>
      <c r="E12" s="1125"/>
      <c r="F12" s="1125"/>
      <c r="G12" s="1125"/>
      <c r="H12" s="1125"/>
      <c r="I12" s="1125"/>
      <c r="J12" s="1125"/>
      <c r="K12" s="1125"/>
      <c r="L12" s="1125"/>
      <c r="M12" s="1125"/>
      <c r="N12" s="1125"/>
      <c r="O12" s="1125"/>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9"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5"/>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9">
        <v>2</v>
      </c>
      <c r="B18" s="1089"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5"/>
      <c r="B19" s="1125"/>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9"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5"/>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89" t="s">
        <v>176</v>
      </c>
      <c r="B28" s="1089" t="s">
        <v>244</v>
      </c>
      <c r="C28" s="1089" t="s">
        <v>212</v>
      </c>
      <c r="D28" s="1077" t="s">
        <v>559</v>
      </c>
      <c r="E28" s="1090"/>
      <c r="F28" s="1090"/>
      <c r="G28" s="1078"/>
      <c r="H28" s="1077" t="s">
        <v>560</v>
      </c>
      <c r="I28" s="1090"/>
      <c r="J28" s="1090"/>
      <c r="K28" s="1078"/>
      <c r="L28" s="1077" t="s">
        <v>561</v>
      </c>
      <c r="M28" s="1090"/>
      <c r="N28" s="1090"/>
      <c r="O28" s="1078"/>
    </row>
    <row r="29" spans="1:17" ht="15" hidden="1" customHeight="1">
      <c r="A29" s="1126"/>
      <c r="B29" s="1126"/>
      <c r="C29" s="1126"/>
      <c r="D29" s="1089" t="s">
        <v>305</v>
      </c>
      <c r="E29" s="1089" t="s">
        <v>306</v>
      </c>
      <c r="F29" s="1089" t="s">
        <v>307</v>
      </c>
      <c r="G29" s="1089" t="s">
        <v>247</v>
      </c>
      <c r="H29" s="1089" t="s">
        <v>305</v>
      </c>
      <c r="I29" s="1089" t="s">
        <v>306</v>
      </c>
      <c r="J29" s="1089" t="s">
        <v>307</v>
      </c>
      <c r="K29" s="1089" t="s">
        <v>308</v>
      </c>
      <c r="L29" s="1089" t="s">
        <v>305</v>
      </c>
      <c r="M29" s="1089" t="s">
        <v>309</v>
      </c>
      <c r="N29" s="1089" t="s">
        <v>307</v>
      </c>
      <c r="O29" s="1089" t="s">
        <v>308</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9"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5"/>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9">
        <v>2</v>
      </c>
      <c r="B37" s="1089"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5"/>
      <c r="B38" s="1125"/>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9"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5"/>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76" t="s">
        <v>176</v>
      </c>
      <c r="B7" s="1076" t="s">
        <v>244</v>
      </c>
      <c r="C7" s="1076" t="s">
        <v>559</v>
      </c>
      <c r="D7" s="1076"/>
      <c r="E7" s="1076"/>
      <c r="F7" s="1076"/>
      <c r="G7" s="1076" t="s">
        <v>560</v>
      </c>
      <c r="H7" s="1076"/>
      <c r="I7" s="1076"/>
      <c r="J7" s="1076"/>
      <c r="K7" s="1076" t="s">
        <v>561</v>
      </c>
      <c r="L7" s="1076"/>
      <c r="M7" s="1076"/>
      <c r="N7" s="1076"/>
      <c r="O7" s="591"/>
    </row>
    <row r="8" spans="1:19" s="464" customFormat="1" ht="24.75" customHeight="1">
      <c r="A8" s="1076"/>
      <c r="B8" s="1076"/>
      <c r="C8" s="705" t="s">
        <v>323</v>
      </c>
      <c r="D8" s="1081" t="s">
        <v>324</v>
      </c>
      <c r="E8" s="1082"/>
      <c r="F8" s="707" t="s">
        <v>247</v>
      </c>
      <c r="G8" s="707" t="s">
        <v>323</v>
      </c>
      <c r="H8" s="1077" t="s">
        <v>324</v>
      </c>
      <c r="I8" s="1078"/>
      <c r="J8" s="705" t="s">
        <v>247</v>
      </c>
      <c r="K8" s="705" t="s">
        <v>323</v>
      </c>
      <c r="L8" s="1077" t="s">
        <v>324</v>
      </c>
      <c r="M8" s="1078"/>
      <c r="N8" s="705" t="s">
        <v>247</v>
      </c>
      <c r="O8" s="591"/>
    </row>
    <row r="9" spans="1:19" s="464" customFormat="1" ht="25.5">
      <c r="A9" s="705">
        <v>1</v>
      </c>
      <c r="B9" s="706" t="s">
        <v>872</v>
      </c>
      <c r="C9" s="580">
        <f>F9/D9</f>
        <v>4852</v>
      </c>
      <c r="D9" s="1083">
        <v>22.67</v>
      </c>
      <c r="E9" s="1084"/>
      <c r="F9" s="284">
        <v>110000</v>
      </c>
      <c r="G9" s="592">
        <v>3183</v>
      </c>
      <c r="H9" s="1085">
        <v>22.67</v>
      </c>
      <c r="I9" s="1086"/>
      <c r="J9" s="530">
        <v>72167.86</v>
      </c>
      <c r="K9" s="580">
        <v>3183</v>
      </c>
      <c r="L9" s="1085">
        <v>22.67</v>
      </c>
      <c r="M9" s="1086"/>
      <c r="N9" s="530">
        <v>72167.86</v>
      </c>
      <c r="O9" s="591"/>
    </row>
    <row r="10" spans="1:19" s="464" customFormat="1">
      <c r="A10" s="705">
        <v>2</v>
      </c>
      <c r="B10" s="706" t="s">
        <v>873</v>
      </c>
      <c r="C10" s="580">
        <f>F10/D10</f>
        <v>197</v>
      </c>
      <c r="D10" s="1083">
        <v>651.5</v>
      </c>
      <c r="E10" s="1084"/>
      <c r="F10" s="284">
        <v>128309.55</v>
      </c>
      <c r="G10" s="593">
        <v>171</v>
      </c>
      <c r="H10" s="1087">
        <v>651.5</v>
      </c>
      <c r="I10" s="1088"/>
      <c r="J10" s="530">
        <v>111407.4</v>
      </c>
      <c r="K10" s="594">
        <v>171</v>
      </c>
      <c r="L10" s="1087">
        <v>651.5</v>
      </c>
      <c r="M10" s="1088"/>
      <c r="N10" s="530">
        <v>111407.4</v>
      </c>
      <c r="O10" s="591"/>
    </row>
    <row r="11" spans="1:19" s="743" customFormat="1" ht="14.25">
      <c r="A11" s="736"/>
      <c r="B11" s="739" t="s">
        <v>254</v>
      </c>
      <c r="C11" s="740" t="s">
        <v>25</v>
      </c>
      <c r="D11" s="1131" t="s">
        <v>25</v>
      </c>
      <c r="E11" s="1132"/>
      <c r="F11" s="737">
        <f>F9+F10</f>
        <v>238309.55</v>
      </c>
      <c r="G11" s="741" t="s">
        <v>25</v>
      </c>
      <c r="H11" s="1129" t="s">
        <v>25</v>
      </c>
      <c r="I11" s="1130"/>
      <c r="J11" s="738">
        <f>SUM(J9:J10)</f>
        <v>183575.26</v>
      </c>
      <c r="K11" s="740" t="s">
        <v>25</v>
      </c>
      <c r="L11" s="1129" t="s">
        <v>25</v>
      </c>
      <c r="M11" s="1130"/>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76" t="s">
        <v>176</v>
      </c>
      <c r="B17" s="1076" t="s">
        <v>244</v>
      </c>
      <c r="C17" s="1076" t="s">
        <v>559</v>
      </c>
      <c r="D17" s="1076"/>
      <c r="E17" s="1076"/>
      <c r="F17" s="1076"/>
      <c r="G17" s="1076" t="s">
        <v>560</v>
      </c>
      <c r="H17" s="1076"/>
      <c r="I17" s="1076"/>
      <c r="J17" s="1076"/>
      <c r="K17" s="1076" t="s">
        <v>561</v>
      </c>
      <c r="L17" s="1076"/>
      <c r="M17" s="1076"/>
      <c r="N17" s="1076"/>
      <c r="O17" s="591"/>
    </row>
    <row r="18" spans="1:15" s="464" customFormat="1" ht="27" customHeight="1">
      <c r="A18" s="1076"/>
      <c r="B18" s="1076"/>
      <c r="C18" s="705" t="s">
        <v>323</v>
      </c>
      <c r="D18" s="1077" t="s">
        <v>324</v>
      </c>
      <c r="E18" s="1078"/>
      <c r="F18" s="705" t="s">
        <v>247</v>
      </c>
      <c r="G18" s="705" t="s">
        <v>323</v>
      </c>
      <c r="H18" s="1077" t="s">
        <v>324</v>
      </c>
      <c r="I18" s="1078"/>
      <c r="J18" s="705" t="s">
        <v>247</v>
      </c>
      <c r="K18" s="705" t="s">
        <v>323</v>
      </c>
      <c r="L18" s="1077" t="s">
        <v>324</v>
      </c>
      <c r="M18" s="1078"/>
      <c r="N18" s="705" t="s">
        <v>247</v>
      </c>
      <c r="O18" s="591"/>
    </row>
    <row r="19" spans="1:15" s="464" customFormat="1" ht="25.5">
      <c r="A19" s="705">
        <v>1</v>
      </c>
      <c r="B19" s="706" t="s">
        <v>872</v>
      </c>
      <c r="C19" s="580">
        <v>3892</v>
      </c>
      <c r="D19" s="1085">
        <v>22.67</v>
      </c>
      <c r="E19" s="1086"/>
      <c r="F19" s="88">
        <f>60000+20000</f>
        <v>80000</v>
      </c>
      <c r="G19" s="88">
        <v>3892</v>
      </c>
      <c r="H19" s="1085">
        <v>22.67</v>
      </c>
      <c r="I19" s="1086"/>
      <c r="J19" s="88">
        <v>88205.16</v>
      </c>
      <c r="K19" s="88">
        <v>3892</v>
      </c>
      <c r="L19" s="1085">
        <v>22.67</v>
      </c>
      <c r="M19" s="1086"/>
      <c r="N19" s="88">
        <v>88205.16</v>
      </c>
      <c r="O19" s="591"/>
    </row>
    <row r="20" spans="1:15" s="464" customFormat="1">
      <c r="A20" s="705">
        <v>2</v>
      </c>
      <c r="B20" s="706" t="s">
        <v>873</v>
      </c>
      <c r="C20" s="88">
        <v>209</v>
      </c>
      <c r="D20" s="1085">
        <v>651.5</v>
      </c>
      <c r="E20" s="1086"/>
      <c r="F20" s="88">
        <f>67857.17+18778.3</f>
        <v>86635.47</v>
      </c>
      <c r="G20" s="88">
        <v>209</v>
      </c>
      <c r="H20" s="1085">
        <v>651.5</v>
      </c>
      <c r="I20" s="1086"/>
      <c r="J20" s="88">
        <v>136164.6</v>
      </c>
      <c r="K20" s="88">
        <v>209</v>
      </c>
      <c r="L20" s="1085">
        <v>651.5</v>
      </c>
      <c r="M20" s="1086"/>
      <c r="N20" s="88">
        <v>136164.6</v>
      </c>
      <c r="O20" s="591"/>
    </row>
    <row r="21" spans="1:15" s="743" customFormat="1" ht="14.25">
      <c r="A21" s="736"/>
      <c r="B21" s="739" t="s">
        <v>254</v>
      </c>
      <c r="C21" s="740" t="s">
        <v>25</v>
      </c>
      <c r="D21" s="1129" t="s">
        <v>25</v>
      </c>
      <c r="E21" s="1130"/>
      <c r="F21" s="711">
        <f>SUM(F19:F20)</f>
        <v>166635.47</v>
      </c>
      <c r="G21" s="740" t="s">
        <v>25</v>
      </c>
      <c r="H21" s="1129" t="s">
        <v>25</v>
      </c>
      <c r="I21" s="1130"/>
      <c r="J21" s="711">
        <f>SUM(J19:J20)</f>
        <v>224369.76</v>
      </c>
      <c r="K21" s="740" t="s">
        <v>25</v>
      </c>
      <c r="L21" s="1129" t="s">
        <v>25</v>
      </c>
      <c r="M21" s="1130"/>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76" t="s">
        <v>176</v>
      </c>
      <c r="B2" s="1076" t="s">
        <v>9</v>
      </c>
      <c r="C2" s="1076" t="s">
        <v>274</v>
      </c>
      <c r="D2" s="1076"/>
      <c r="E2" s="1076"/>
      <c r="F2" s="1076"/>
      <c r="G2" s="1076" t="s">
        <v>275</v>
      </c>
      <c r="H2" s="1076"/>
      <c r="I2" s="1076"/>
      <c r="J2" s="1076"/>
      <c r="K2" s="1076" t="s">
        <v>276</v>
      </c>
      <c r="L2" s="1076"/>
      <c r="M2" s="1076"/>
      <c r="N2" s="1076"/>
    </row>
    <row r="3" spans="1:17" ht="38.25" hidden="1">
      <c r="A3" s="1076"/>
      <c r="B3" s="1076"/>
      <c r="C3" s="1076" t="s">
        <v>346</v>
      </c>
      <c r="D3" s="1076" t="s">
        <v>347</v>
      </c>
      <c r="E3" s="700" t="s">
        <v>348</v>
      </c>
      <c r="F3" s="1076" t="s">
        <v>349</v>
      </c>
      <c r="G3" s="1076" t="s">
        <v>346</v>
      </c>
      <c r="H3" s="1076" t="s">
        <v>347</v>
      </c>
      <c r="I3" s="700" t="s">
        <v>348</v>
      </c>
      <c r="J3" s="1076" t="s">
        <v>349</v>
      </c>
      <c r="K3" s="1076" t="s">
        <v>346</v>
      </c>
      <c r="L3" s="1076" t="s">
        <v>347</v>
      </c>
      <c r="M3" s="700" t="s">
        <v>350</v>
      </c>
      <c r="N3" s="1076" t="s">
        <v>349</v>
      </c>
    </row>
    <row r="4" spans="1:17" ht="25.5" hidden="1">
      <c r="A4" s="1076"/>
      <c r="B4" s="1076"/>
      <c r="C4" s="1076"/>
      <c r="D4" s="1076"/>
      <c r="E4" s="700" t="s">
        <v>351</v>
      </c>
      <c r="F4" s="1076"/>
      <c r="G4" s="1076"/>
      <c r="H4" s="1076"/>
      <c r="I4" s="700" t="s">
        <v>351</v>
      </c>
      <c r="J4" s="1076"/>
      <c r="K4" s="1076"/>
      <c r="L4" s="1076"/>
      <c r="M4" s="700" t="s">
        <v>351</v>
      </c>
      <c r="N4" s="1076"/>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76" t="s">
        <v>176</v>
      </c>
      <c r="B14" s="1076" t="s">
        <v>9</v>
      </c>
      <c r="C14" s="1076" t="s">
        <v>213</v>
      </c>
      <c r="D14" s="1076"/>
      <c r="E14" s="1076"/>
      <c r="F14" s="1076"/>
      <c r="G14" s="1076" t="s">
        <v>214</v>
      </c>
      <c r="H14" s="1076"/>
      <c r="I14" s="1076"/>
      <c r="J14" s="1076"/>
      <c r="K14" s="1076" t="s">
        <v>215</v>
      </c>
      <c r="L14" s="1076"/>
      <c r="M14" s="1076"/>
      <c r="N14" s="1076"/>
    </row>
    <row r="15" spans="1:17" ht="25.5" hidden="1">
      <c r="A15" s="1076"/>
      <c r="B15" s="1076"/>
      <c r="C15" s="1076" t="s">
        <v>356</v>
      </c>
      <c r="D15" s="1076" t="s">
        <v>357</v>
      </c>
      <c r="E15" s="1076" t="s">
        <v>358</v>
      </c>
      <c r="F15" s="1076" t="s">
        <v>247</v>
      </c>
      <c r="G15" s="1076" t="s">
        <v>356</v>
      </c>
      <c r="H15" s="700" t="s">
        <v>359</v>
      </c>
      <c r="I15" s="1076" t="s">
        <v>358</v>
      </c>
      <c r="J15" s="1076" t="s">
        <v>247</v>
      </c>
      <c r="K15" s="1076" t="s">
        <v>356</v>
      </c>
      <c r="L15" s="700" t="s">
        <v>359</v>
      </c>
      <c r="M15" s="1076" t="s">
        <v>358</v>
      </c>
      <c r="N15" s="1076" t="s">
        <v>247</v>
      </c>
    </row>
    <row r="16" spans="1:17" ht="25.5" hidden="1">
      <c r="A16" s="1076"/>
      <c r="B16" s="1076"/>
      <c r="C16" s="1076"/>
      <c r="D16" s="1076"/>
      <c r="E16" s="1076"/>
      <c r="F16" s="1076"/>
      <c r="G16" s="1076"/>
      <c r="H16" s="700" t="s">
        <v>360</v>
      </c>
      <c r="I16" s="1076"/>
      <c r="J16" s="1076"/>
      <c r="K16" s="1076"/>
      <c r="L16" s="700" t="s">
        <v>360</v>
      </c>
      <c r="M16" s="1076"/>
      <c r="N16" s="1076"/>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76" t="s">
        <v>176</v>
      </c>
      <c r="B27" s="1076" t="s">
        <v>9</v>
      </c>
      <c r="C27" s="1076" t="s">
        <v>365</v>
      </c>
      <c r="D27" s="1076" t="s">
        <v>559</v>
      </c>
      <c r="E27" s="1076"/>
      <c r="F27" s="1076"/>
      <c r="G27" s="1076"/>
      <c r="H27" s="1076" t="s">
        <v>560</v>
      </c>
      <c r="I27" s="1076"/>
      <c r="J27" s="1076"/>
      <c r="K27" s="1076"/>
      <c r="L27" s="1076" t="s">
        <v>561</v>
      </c>
      <c r="M27" s="1076"/>
      <c r="N27" s="1076"/>
      <c r="O27" s="1076"/>
    </row>
    <row r="28" spans="1:17" ht="28.5" customHeight="1">
      <c r="A28" s="1076"/>
      <c r="B28" s="1076"/>
      <c r="C28" s="1076"/>
      <c r="D28" s="700" t="s">
        <v>366</v>
      </c>
      <c r="E28" s="700" t="s">
        <v>367</v>
      </c>
      <c r="F28" s="1076" t="s">
        <v>368</v>
      </c>
      <c r="G28" s="700" t="s">
        <v>300</v>
      </c>
      <c r="H28" s="1076" t="s">
        <v>369</v>
      </c>
      <c r="I28" s="700" t="s">
        <v>370</v>
      </c>
      <c r="J28" s="1076" t="s">
        <v>368</v>
      </c>
      <c r="K28" s="700" t="s">
        <v>300</v>
      </c>
      <c r="L28" s="1076" t="s">
        <v>369</v>
      </c>
      <c r="M28" s="700" t="s">
        <v>370</v>
      </c>
      <c r="N28" s="1076" t="s">
        <v>368</v>
      </c>
      <c r="O28" s="700" t="s">
        <v>300</v>
      </c>
    </row>
    <row r="29" spans="1:17" ht="20.25" customHeight="1">
      <c r="A29" s="1076"/>
      <c r="B29" s="1076"/>
      <c r="C29" s="1076"/>
      <c r="D29" s="700" t="s">
        <v>371</v>
      </c>
      <c r="E29" s="700" t="s">
        <v>372</v>
      </c>
      <c r="F29" s="1076"/>
      <c r="G29" s="700" t="s">
        <v>301</v>
      </c>
      <c r="H29" s="1076"/>
      <c r="I29" s="700" t="s">
        <v>373</v>
      </c>
      <c r="J29" s="1076"/>
      <c r="K29" s="700" t="s">
        <v>301</v>
      </c>
      <c r="L29" s="1076"/>
      <c r="M29" s="700" t="s">
        <v>373</v>
      </c>
      <c r="N29" s="1076"/>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76" t="s">
        <v>176</v>
      </c>
      <c r="B41" s="1076" t="s">
        <v>9</v>
      </c>
      <c r="C41" s="1076" t="s">
        <v>365</v>
      </c>
      <c r="D41" s="1076" t="s">
        <v>559</v>
      </c>
      <c r="E41" s="1076"/>
      <c r="F41" s="1076"/>
      <c r="G41" s="1076"/>
      <c r="H41" s="1076" t="s">
        <v>560</v>
      </c>
      <c r="I41" s="1076"/>
      <c r="J41" s="1076"/>
      <c r="K41" s="1076"/>
      <c r="L41" s="1076" t="s">
        <v>561</v>
      </c>
      <c r="M41" s="1076"/>
      <c r="N41" s="1076"/>
      <c r="O41" s="1076"/>
    </row>
    <row r="42" spans="1:17" ht="25.5">
      <c r="A42" s="1076"/>
      <c r="B42" s="1076"/>
      <c r="C42" s="1076"/>
      <c r="D42" s="700" t="s">
        <v>366</v>
      </c>
      <c r="E42" s="700" t="s">
        <v>367</v>
      </c>
      <c r="F42" s="1076" t="s">
        <v>368</v>
      </c>
      <c r="G42" s="700" t="s">
        <v>300</v>
      </c>
      <c r="H42" s="1076" t="s">
        <v>369</v>
      </c>
      <c r="I42" s="700" t="s">
        <v>370</v>
      </c>
      <c r="J42" s="1076" t="s">
        <v>368</v>
      </c>
      <c r="K42" s="700" t="s">
        <v>300</v>
      </c>
      <c r="L42" s="1076" t="s">
        <v>369</v>
      </c>
      <c r="M42" s="700" t="s">
        <v>370</v>
      </c>
      <c r="N42" s="1076" t="s">
        <v>368</v>
      </c>
      <c r="O42" s="700" t="s">
        <v>300</v>
      </c>
    </row>
    <row r="43" spans="1:17">
      <c r="A43" s="1076"/>
      <c r="B43" s="1076"/>
      <c r="C43" s="1076"/>
      <c r="D43" s="700" t="s">
        <v>371</v>
      </c>
      <c r="E43" s="700" t="s">
        <v>372</v>
      </c>
      <c r="F43" s="1076"/>
      <c r="G43" s="700" t="s">
        <v>301</v>
      </c>
      <c r="H43" s="1076"/>
      <c r="I43" s="700" t="s">
        <v>373</v>
      </c>
      <c r="J43" s="1076"/>
      <c r="K43" s="700" t="s">
        <v>301</v>
      </c>
      <c r="L43" s="1076"/>
      <c r="M43" s="700" t="s">
        <v>373</v>
      </c>
      <c r="N43" s="1076"/>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76" t="s">
        <v>176</v>
      </c>
      <c r="B53" s="1076" t="s">
        <v>9</v>
      </c>
      <c r="C53" s="1076" t="s">
        <v>365</v>
      </c>
      <c r="D53" s="1076" t="s">
        <v>559</v>
      </c>
      <c r="E53" s="1076"/>
      <c r="F53" s="1076"/>
      <c r="G53" s="1076"/>
      <c r="H53" s="1076" t="s">
        <v>560</v>
      </c>
      <c r="I53" s="1076"/>
      <c r="J53" s="1076"/>
      <c r="K53" s="1076"/>
      <c r="L53" s="1076" t="s">
        <v>561</v>
      </c>
      <c r="M53" s="1076"/>
      <c r="N53" s="1076"/>
      <c r="O53" s="1076"/>
    </row>
    <row r="54" spans="1:15" ht="25.5">
      <c r="A54" s="1076"/>
      <c r="B54" s="1076"/>
      <c r="C54" s="1076"/>
      <c r="D54" s="700" t="s">
        <v>366</v>
      </c>
      <c r="E54" s="700" t="s">
        <v>367</v>
      </c>
      <c r="F54" s="1076" t="s">
        <v>368</v>
      </c>
      <c r="G54" s="700" t="s">
        <v>300</v>
      </c>
      <c r="H54" s="1076" t="s">
        <v>369</v>
      </c>
      <c r="I54" s="700" t="s">
        <v>370</v>
      </c>
      <c r="J54" s="1076" t="s">
        <v>368</v>
      </c>
      <c r="K54" s="700" t="s">
        <v>300</v>
      </c>
      <c r="L54" s="1076" t="s">
        <v>369</v>
      </c>
      <c r="M54" s="700" t="s">
        <v>370</v>
      </c>
      <c r="N54" s="1076" t="s">
        <v>368</v>
      </c>
      <c r="O54" s="700" t="s">
        <v>300</v>
      </c>
    </row>
    <row r="55" spans="1:15">
      <c r="A55" s="1076"/>
      <c r="B55" s="1076"/>
      <c r="C55" s="1076"/>
      <c r="D55" s="700" t="s">
        <v>371</v>
      </c>
      <c r="E55" s="700" t="s">
        <v>372</v>
      </c>
      <c r="F55" s="1076"/>
      <c r="G55" s="700" t="s">
        <v>301</v>
      </c>
      <c r="H55" s="1076"/>
      <c r="I55" s="700" t="s">
        <v>373</v>
      </c>
      <c r="J55" s="1076"/>
      <c r="K55" s="700" t="s">
        <v>301</v>
      </c>
      <c r="L55" s="1076"/>
      <c r="M55" s="700" t="s">
        <v>373</v>
      </c>
      <c r="N55" s="1076"/>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76" t="s">
        <v>176</v>
      </c>
      <c r="B67" s="1076" t="s">
        <v>9</v>
      </c>
      <c r="C67" s="1076" t="s">
        <v>365</v>
      </c>
      <c r="D67" s="1076" t="s">
        <v>559</v>
      </c>
      <c r="E67" s="1076"/>
      <c r="F67" s="1076"/>
      <c r="G67" s="1076"/>
      <c r="H67" s="1076" t="s">
        <v>560</v>
      </c>
      <c r="I67" s="1076"/>
      <c r="J67" s="1076"/>
      <c r="K67" s="1076"/>
      <c r="L67" s="1076" t="s">
        <v>561</v>
      </c>
      <c r="M67" s="1076"/>
      <c r="N67" s="1076"/>
      <c r="O67" s="1076"/>
    </row>
    <row r="68" spans="1:15" ht="25.5">
      <c r="A68" s="1076"/>
      <c r="B68" s="1076"/>
      <c r="C68" s="1076"/>
      <c r="D68" s="700" t="s">
        <v>366</v>
      </c>
      <c r="E68" s="700" t="s">
        <v>367</v>
      </c>
      <c r="F68" s="1076" t="s">
        <v>368</v>
      </c>
      <c r="G68" s="700" t="s">
        <v>300</v>
      </c>
      <c r="H68" s="1076" t="s">
        <v>369</v>
      </c>
      <c r="I68" s="700" t="s">
        <v>370</v>
      </c>
      <c r="J68" s="1076" t="s">
        <v>368</v>
      </c>
      <c r="K68" s="700" t="s">
        <v>300</v>
      </c>
      <c r="L68" s="1076" t="s">
        <v>369</v>
      </c>
      <c r="M68" s="700" t="s">
        <v>370</v>
      </c>
      <c r="N68" s="1076" t="s">
        <v>368</v>
      </c>
      <c r="O68" s="700" t="s">
        <v>300</v>
      </c>
    </row>
    <row r="69" spans="1:15">
      <c r="A69" s="1076"/>
      <c r="B69" s="1076"/>
      <c r="C69" s="1076"/>
      <c r="D69" s="700" t="s">
        <v>371</v>
      </c>
      <c r="E69" s="700" t="s">
        <v>372</v>
      </c>
      <c r="F69" s="1076"/>
      <c r="G69" s="700" t="s">
        <v>301</v>
      </c>
      <c r="H69" s="1076"/>
      <c r="I69" s="700" t="s">
        <v>373</v>
      </c>
      <c r="J69" s="1076"/>
      <c r="K69" s="700" t="s">
        <v>301</v>
      </c>
      <c r="L69" s="1076"/>
      <c r="M69" s="700" t="s">
        <v>373</v>
      </c>
      <c r="N69" s="1076"/>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89" t="s">
        <v>176</v>
      </c>
      <c r="B81" s="1089" t="s">
        <v>9</v>
      </c>
      <c r="C81" s="1089" t="s">
        <v>382</v>
      </c>
      <c r="D81" s="1077" t="s">
        <v>559</v>
      </c>
      <c r="E81" s="1090"/>
      <c r="F81" s="1090"/>
      <c r="G81" s="1078"/>
      <c r="H81" s="1077" t="s">
        <v>560</v>
      </c>
      <c r="I81" s="1090"/>
      <c r="J81" s="1090"/>
      <c r="K81" s="1078"/>
      <c r="L81" s="1077" t="s">
        <v>561</v>
      </c>
      <c r="M81" s="1090"/>
      <c r="N81" s="1090"/>
      <c r="O81" s="1078"/>
    </row>
    <row r="82" spans="1:17">
      <c r="A82" s="1126"/>
      <c r="B82" s="1126"/>
      <c r="C82" s="1126"/>
      <c r="D82" s="1089" t="s">
        <v>383</v>
      </c>
      <c r="E82" s="1089" t="s">
        <v>384</v>
      </c>
      <c r="F82" s="1089" t="s">
        <v>385</v>
      </c>
      <c r="G82" s="700" t="s">
        <v>300</v>
      </c>
      <c r="H82" s="1089" t="s">
        <v>383</v>
      </c>
      <c r="I82" s="1089" t="s">
        <v>384</v>
      </c>
      <c r="J82" s="1089" t="s">
        <v>385</v>
      </c>
      <c r="K82" s="700" t="s">
        <v>300</v>
      </c>
      <c r="L82" s="1089" t="s">
        <v>383</v>
      </c>
      <c r="M82" s="1089" t="s">
        <v>384</v>
      </c>
      <c r="N82" s="1089" t="s">
        <v>385</v>
      </c>
      <c r="O82" s="700" t="s">
        <v>300</v>
      </c>
    </row>
    <row r="83" spans="1:17" ht="42.75" customHeight="1">
      <c r="A83" s="1125"/>
      <c r="B83" s="1125"/>
      <c r="C83" s="1125"/>
      <c r="D83" s="1125"/>
      <c r="E83" s="1125"/>
      <c r="F83" s="1125"/>
      <c r="G83" s="700" t="s">
        <v>301</v>
      </c>
      <c r="H83" s="1125"/>
      <c r="I83" s="1125"/>
      <c r="J83" s="1125"/>
      <c r="K83" s="700" t="s">
        <v>301</v>
      </c>
      <c r="L83" s="1125"/>
      <c r="M83" s="1125"/>
      <c r="N83" s="1125"/>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76" t="s">
        <v>176</v>
      </c>
      <c r="B97" s="1076" t="s">
        <v>9</v>
      </c>
      <c r="C97" s="1076" t="s">
        <v>382</v>
      </c>
      <c r="D97" s="1076" t="s">
        <v>559</v>
      </c>
      <c r="E97" s="1076"/>
      <c r="F97" s="1076"/>
      <c r="G97" s="1076"/>
      <c r="H97" s="1076" t="s">
        <v>560</v>
      </c>
      <c r="I97" s="1076"/>
      <c r="J97" s="1076"/>
      <c r="K97" s="1076"/>
      <c r="L97" s="1076" t="s">
        <v>561</v>
      </c>
      <c r="M97" s="1076"/>
      <c r="N97" s="1076"/>
      <c r="O97" s="1076"/>
    </row>
    <row r="98" spans="1:15">
      <c r="A98" s="1076"/>
      <c r="B98" s="1076"/>
      <c r="C98" s="1076"/>
      <c r="D98" s="1076" t="s">
        <v>383</v>
      </c>
      <c r="E98" s="1076" t="s">
        <v>384</v>
      </c>
      <c r="F98" s="1076" t="s">
        <v>385</v>
      </c>
      <c r="G98" s="700" t="s">
        <v>300</v>
      </c>
      <c r="H98" s="1076" t="s">
        <v>383</v>
      </c>
      <c r="I98" s="1076" t="s">
        <v>384</v>
      </c>
      <c r="J98" s="1076" t="s">
        <v>385</v>
      </c>
      <c r="K98" s="700" t="s">
        <v>300</v>
      </c>
      <c r="L98" s="1076" t="s">
        <v>383</v>
      </c>
      <c r="M98" s="1076" t="s">
        <v>384</v>
      </c>
      <c r="N98" s="1076" t="s">
        <v>385</v>
      </c>
      <c r="O98" s="700" t="s">
        <v>300</v>
      </c>
    </row>
    <row r="99" spans="1:15">
      <c r="A99" s="1076"/>
      <c r="B99" s="1076"/>
      <c r="C99" s="1076"/>
      <c r="D99" s="1076"/>
      <c r="E99" s="1076"/>
      <c r="F99" s="1076"/>
      <c r="G99" s="700" t="s">
        <v>301</v>
      </c>
      <c r="H99" s="1076"/>
      <c r="I99" s="1076"/>
      <c r="J99" s="1076"/>
      <c r="K99" s="700" t="s">
        <v>301</v>
      </c>
      <c r="L99" s="1076"/>
      <c r="M99" s="1076"/>
      <c r="N99" s="1076"/>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89" t="s">
        <v>176</v>
      </c>
      <c r="B109" s="1089" t="s">
        <v>9</v>
      </c>
      <c r="C109" s="1089" t="s">
        <v>382</v>
      </c>
      <c r="D109" s="1077" t="s">
        <v>559</v>
      </c>
      <c r="E109" s="1090"/>
      <c r="F109" s="1090"/>
      <c r="G109" s="1078"/>
      <c r="H109" s="1077" t="s">
        <v>560</v>
      </c>
      <c r="I109" s="1090"/>
      <c r="J109" s="1090"/>
      <c r="K109" s="1078"/>
      <c r="L109" s="1077" t="s">
        <v>561</v>
      </c>
      <c r="M109" s="1090"/>
      <c r="N109" s="1090"/>
      <c r="O109" s="1078"/>
    </row>
    <row r="110" spans="1:15">
      <c r="A110" s="1126"/>
      <c r="B110" s="1126"/>
      <c r="C110" s="1126"/>
      <c r="D110" s="1089" t="s">
        <v>383</v>
      </c>
      <c r="E110" s="1089" t="s">
        <v>384</v>
      </c>
      <c r="F110" s="1089" t="s">
        <v>385</v>
      </c>
      <c r="G110" s="700" t="s">
        <v>300</v>
      </c>
      <c r="H110" s="1089" t="s">
        <v>383</v>
      </c>
      <c r="I110" s="1089" t="s">
        <v>384</v>
      </c>
      <c r="J110" s="1089" t="s">
        <v>385</v>
      </c>
      <c r="K110" s="700" t="s">
        <v>300</v>
      </c>
      <c r="L110" s="1089" t="s">
        <v>383</v>
      </c>
      <c r="M110" s="1089" t="s">
        <v>384</v>
      </c>
      <c r="N110" s="1089" t="s">
        <v>385</v>
      </c>
      <c r="O110" s="700" t="s">
        <v>300</v>
      </c>
    </row>
    <row r="111" spans="1:15">
      <c r="A111" s="1125"/>
      <c r="B111" s="1125"/>
      <c r="C111" s="1125"/>
      <c r="D111" s="1125"/>
      <c r="E111" s="1125"/>
      <c r="F111" s="1125"/>
      <c r="G111" s="700" t="s">
        <v>301</v>
      </c>
      <c r="H111" s="1125"/>
      <c r="I111" s="1125"/>
      <c r="J111" s="1125"/>
      <c r="K111" s="700" t="s">
        <v>301</v>
      </c>
      <c r="L111" s="1125"/>
      <c r="M111" s="1125"/>
      <c r="N111" s="1125"/>
      <c r="O111" s="700" t="s">
        <v>301</v>
      </c>
    </row>
    <row r="112" spans="1:15" ht="38.25">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76" t="s">
        <v>176</v>
      </c>
      <c r="B121" s="1076" t="s">
        <v>9</v>
      </c>
      <c r="C121" s="1076" t="s">
        <v>382</v>
      </c>
      <c r="D121" s="1076" t="s">
        <v>559</v>
      </c>
      <c r="E121" s="1076"/>
      <c r="F121" s="1076"/>
      <c r="G121" s="1076"/>
      <c r="H121" s="1076" t="s">
        <v>560</v>
      </c>
      <c r="I121" s="1076"/>
      <c r="J121" s="1076"/>
      <c r="K121" s="1076"/>
      <c r="L121" s="1076" t="s">
        <v>561</v>
      </c>
      <c r="M121" s="1076"/>
      <c r="N121" s="1076"/>
      <c r="O121" s="1076"/>
    </row>
    <row r="122" spans="1:15">
      <c r="A122" s="1076"/>
      <c r="B122" s="1076"/>
      <c r="C122" s="1076"/>
      <c r="D122" s="1076" t="s">
        <v>383</v>
      </c>
      <c r="E122" s="1076" t="s">
        <v>384</v>
      </c>
      <c r="F122" s="1076" t="s">
        <v>385</v>
      </c>
      <c r="G122" s="700" t="s">
        <v>300</v>
      </c>
      <c r="H122" s="1076" t="s">
        <v>383</v>
      </c>
      <c r="I122" s="1076" t="s">
        <v>384</v>
      </c>
      <c r="J122" s="1076" t="s">
        <v>385</v>
      </c>
      <c r="K122" s="700" t="s">
        <v>300</v>
      </c>
      <c r="L122" s="1076" t="s">
        <v>383</v>
      </c>
      <c r="M122" s="1076" t="s">
        <v>384</v>
      </c>
      <c r="N122" s="1076" t="s">
        <v>385</v>
      </c>
      <c r="O122" s="700" t="s">
        <v>300</v>
      </c>
    </row>
    <row r="123" spans="1:15">
      <c r="A123" s="1076"/>
      <c r="B123" s="1076"/>
      <c r="C123" s="1076"/>
      <c r="D123" s="1076"/>
      <c r="E123" s="1076"/>
      <c r="F123" s="1076"/>
      <c r="G123" s="700" t="s">
        <v>301</v>
      </c>
      <c r="H123" s="1076"/>
      <c r="I123" s="1076"/>
      <c r="J123" s="1076"/>
      <c r="K123" s="700" t="s">
        <v>301</v>
      </c>
      <c r="L123" s="1076"/>
      <c r="M123" s="1076"/>
      <c r="N123" s="1076"/>
      <c r="O123" s="700" t="s">
        <v>301</v>
      </c>
    </row>
    <row r="124" spans="1:15" ht="25.5">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856</v>
      </c>
    </row>
    <row r="8" spans="2:15">
      <c r="B8" s="583" t="s">
        <v>410</v>
      </c>
    </row>
    <row r="9" spans="2:15">
      <c r="B9" s="1076" t="s">
        <v>176</v>
      </c>
      <c r="C9" s="1076" t="s">
        <v>244</v>
      </c>
      <c r="D9" s="1076" t="s">
        <v>559</v>
      </c>
      <c r="E9" s="1076"/>
      <c r="F9" s="1076"/>
      <c r="G9" s="1076"/>
      <c r="H9" s="1076" t="s">
        <v>560</v>
      </c>
      <c r="I9" s="1076"/>
      <c r="J9" s="1076"/>
      <c r="K9" s="1076"/>
      <c r="L9" s="1076" t="s">
        <v>561</v>
      </c>
      <c r="M9" s="1076"/>
      <c r="N9" s="1076"/>
      <c r="O9" s="1076"/>
    </row>
    <row r="10" spans="2:15" ht="25.5">
      <c r="B10" s="1076"/>
      <c r="C10" s="1076"/>
      <c r="D10" s="1076" t="s">
        <v>411</v>
      </c>
      <c r="E10" s="814" t="s">
        <v>412</v>
      </c>
      <c r="F10" s="1120" t="s">
        <v>413</v>
      </c>
      <c r="G10" s="1120" t="s">
        <v>247</v>
      </c>
      <c r="H10" s="1120" t="s">
        <v>411</v>
      </c>
      <c r="I10" s="814" t="s">
        <v>412</v>
      </c>
      <c r="J10" s="1076" t="s">
        <v>413</v>
      </c>
      <c r="K10" s="1076" t="s">
        <v>247</v>
      </c>
      <c r="L10" s="1076" t="s">
        <v>411</v>
      </c>
      <c r="M10" s="814" t="s">
        <v>412</v>
      </c>
      <c r="N10" s="1076" t="s">
        <v>413</v>
      </c>
      <c r="O10" s="1076" t="s">
        <v>247</v>
      </c>
    </row>
    <row r="11" spans="2:15">
      <c r="B11" s="1076"/>
      <c r="C11" s="1076"/>
      <c r="D11" s="1076"/>
      <c r="E11" s="814" t="s">
        <v>414</v>
      </c>
      <c r="F11" s="1120"/>
      <c r="G11" s="1120"/>
      <c r="H11" s="1120"/>
      <c r="I11" s="814" t="s">
        <v>414</v>
      </c>
      <c r="J11" s="1076"/>
      <c r="K11" s="1076"/>
      <c r="L11" s="1076"/>
      <c r="M11" s="814" t="s">
        <v>414</v>
      </c>
      <c r="N11" s="1076"/>
      <c r="O11" s="1076"/>
    </row>
    <row r="12" spans="2:15">
      <c r="B12" s="814">
        <v>1</v>
      </c>
      <c r="C12" s="1089" t="s">
        <v>415</v>
      </c>
      <c r="D12" s="1089">
        <v>1</v>
      </c>
      <c r="E12" s="714">
        <f>G12/F12</f>
        <v>4698.6000000000004</v>
      </c>
      <c r="F12" s="609">
        <v>278.27</v>
      </c>
      <c r="G12" s="284">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4">
        <v>2</v>
      </c>
      <c r="C13" s="1125"/>
      <c r="D13" s="1125"/>
      <c r="E13" s="714">
        <v>363</v>
      </c>
      <c r="F13" s="609">
        <v>316.54000000000002</v>
      </c>
      <c r="G13" s="284">
        <v>114904.02</v>
      </c>
      <c r="H13" s="1135"/>
      <c r="I13" s="1137"/>
      <c r="J13" s="1139"/>
      <c r="K13" s="1141"/>
      <c r="L13" s="1125"/>
      <c r="M13" s="1137"/>
      <c r="N13" s="1139"/>
      <c r="O13" s="1141"/>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118" t="s">
        <v>176</v>
      </c>
      <c r="C20" s="1118" t="s">
        <v>244</v>
      </c>
      <c r="D20" s="1118" t="s">
        <v>559</v>
      </c>
      <c r="E20" s="1118"/>
      <c r="F20" s="1118"/>
      <c r="G20" s="1118"/>
      <c r="H20" s="1118" t="s">
        <v>560</v>
      </c>
      <c r="I20" s="1118"/>
      <c r="J20" s="1118"/>
      <c r="K20" s="1118"/>
      <c r="L20" s="1118" t="s">
        <v>561</v>
      </c>
      <c r="M20" s="1118"/>
      <c r="N20" s="1118"/>
      <c r="O20" s="1118"/>
    </row>
    <row r="21" spans="2:15" ht="25.5">
      <c r="B21" s="1118"/>
      <c r="C21" s="1118"/>
      <c r="D21" s="1118" t="s">
        <v>411</v>
      </c>
      <c r="E21" s="824" t="s">
        <v>412</v>
      </c>
      <c r="F21" s="1118" t="s">
        <v>413</v>
      </c>
      <c r="G21" s="1118" t="s">
        <v>247</v>
      </c>
      <c r="H21" s="1118" t="s">
        <v>411</v>
      </c>
      <c r="I21" s="824" t="s">
        <v>412</v>
      </c>
      <c r="J21" s="1118" t="s">
        <v>413</v>
      </c>
      <c r="K21" s="1118" t="s">
        <v>247</v>
      </c>
      <c r="L21" s="1118" t="s">
        <v>411</v>
      </c>
      <c r="M21" s="824" t="s">
        <v>412</v>
      </c>
      <c r="N21" s="1118" t="s">
        <v>413</v>
      </c>
      <c r="O21" s="1118" t="s">
        <v>247</v>
      </c>
    </row>
    <row r="22" spans="2:15">
      <c r="B22" s="1118"/>
      <c r="C22" s="1118"/>
      <c r="D22" s="1118"/>
      <c r="E22" s="824" t="s">
        <v>414</v>
      </c>
      <c r="F22" s="1118"/>
      <c r="G22" s="1118"/>
      <c r="H22" s="1118"/>
      <c r="I22" s="824" t="s">
        <v>414</v>
      </c>
      <c r="J22" s="1118"/>
      <c r="K22" s="1118"/>
      <c r="L22" s="1118"/>
      <c r="M22" s="824" t="s">
        <v>414</v>
      </c>
      <c r="N22" s="1118"/>
      <c r="O22" s="1118"/>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76" t="s">
        <v>176</v>
      </c>
      <c r="C32" s="1076" t="s">
        <v>244</v>
      </c>
      <c r="D32" s="1076" t="s">
        <v>418</v>
      </c>
      <c r="E32" s="1076" t="s">
        <v>559</v>
      </c>
      <c r="F32" s="1076"/>
      <c r="G32" s="1076"/>
      <c r="H32" s="1076" t="s">
        <v>560</v>
      </c>
      <c r="I32" s="1076"/>
      <c r="J32" s="1076"/>
      <c r="K32" s="1076" t="s">
        <v>561</v>
      </c>
      <c r="L32" s="1076"/>
      <c r="M32" s="1076"/>
    </row>
    <row r="33" spans="2:15">
      <c r="B33" s="1076"/>
      <c r="C33" s="1076"/>
      <c r="D33" s="1076"/>
      <c r="E33" s="1076" t="s">
        <v>419</v>
      </c>
      <c r="F33" s="1076" t="s">
        <v>307</v>
      </c>
      <c r="G33" s="1076" t="s">
        <v>247</v>
      </c>
      <c r="H33" s="1076" t="s">
        <v>419</v>
      </c>
      <c r="I33" s="1076" t="s">
        <v>307</v>
      </c>
      <c r="J33" s="1076" t="s">
        <v>247</v>
      </c>
      <c r="K33" s="1076" t="s">
        <v>419</v>
      </c>
      <c r="L33" s="1076" t="s">
        <v>307</v>
      </c>
      <c r="M33" s="1076" t="s">
        <v>247</v>
      </c>
    </row>
    <row r="34" spans="2:15">
      <c r="B34" s="1076"/>
      <c r="C34" s="1076"/>
      <c r="D34" s="1076"/>
      <c r="E34" s="1076"/>
      <c r="F34" s="1076"/>
      <c r="G34" s="1076"/>
      <c r="H34" s="1076"/>
      <c r="I34" s="1076"/>
      <c r="J34" s="1076"/>
      <c r="K34" s="1076"/>
      <c r="L34" s="1076"/>
      <c r="M34" s="1076"/>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118" t="s">
        <v>176</v>
      </c>
      <c r="C49" s="1118" t="s">
        <v>244</v>
      </c>
      <c r="D49" s="1118" t="s">
        <v>418</v>
      </c>
      <c r="E49" s="1118" t="s">
        <v>559</v>
      </c>
      <c r="F49" s="1118"/>
      <c r="G49" s="1118"/>
      <c r="H49" s="1118" t="s">
        <v>560</v>
      </c>
      <c r="I49" s="1118"/>
      <c r="J49" s="1118"/>
      <c r="K49" s="1118" t="s">
        <v>561</v>
      </c>
      <c r="L49" s="1118"/>
      <c r="M49" s="1118"/>
    </row>
    <row r="50" spans="2:13" ht="25.5">
      <c r="B50" s="1118"/>
      <c r="C50" s="1118"/>
      <c r="D50" s="1118"/>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76" t="s">
        <v>176</v>
      </c>
      <c r="C62" s="1076" t="s">
        <v>244</v>
      </c>
      <c r="D62" s="1076" t="s">
        <v>418</v>
      </c>
      <c r="E62" s="1076" t="s">
        <v>559</v>
      </c>
      <c r="F62" s="1076"/>
      <c r="G62" s="1076"/>
      <c r="H62" s="1076" t="s">
        <v>560</v>
      </c>
      <c r="I62" s="1076"/>
      <c r="J62" s="1076"/>
      <c r="K62" s="1076" t="s">
        <v>561</v>
      </c>
      <c r="L62" s="1076"/>
      <c r="M62" s="1076"/>
    </row>
    <row r="63" spans="2:13">
      <c r="B63" s="1076"/>
      <c r="C63" s="1076"/>
      <c r="D63" s="1076"/>
      <c r="E63" s="1076" t="s">
        <v>419</v>
      </c>
      <c r="F63" s="1076" t="s">
        <v>307</v>
      </c>
      <c r="G63" s="1076" t="s">
        <v>247</v>
      </c>
      <c r="H63" s="1076" t="s">
        <v>419</v>
      </c>
      <c r="I63" s="1076" t="s">
        <v>307</v>
      </c>
      <c r="J63" s="1076" t="s">
        <v>247</v>
      </c>
      <c r="K63" s="1076" t="s">
        <v>419</v>
      </c>
      <c r="L63" s="1076" t="s">
        <v>307</v>
      </c>
      <c r="M63" s="1076" t="s">
        <v>247</v>
      </c>
    </row>
    <row r="64" spans="2:13">
      <c r="B64" s="1076"/>
      <c r="C64" s="1076"/>
      <c r="D64" s="1076"/>
      <c r="E64" s="1076"/>
      <c r="F64" s="1076"/>
      <c r="G64" s="1076"/>
      <c r="H64" s="1076"/>
      <c r="I64" s="1076"/>
      <c r="J64" s="1076"/>
      <c r="K64" s="1076"/>
      <c r="L64" s="1076"/>
      <c r="M64" s="1076"/>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118" t="s">
        <v>176</v>
      </c>
      <c r="C76" s="1118" t="s">
        <v>244</v>
      </c>
      <c r="D76" s="1118" t="s">
        <v>418</v>
      </c>
      <c r="E76" s="1118" t="s">
        <v>559</v>
      </c>
      <c r="F76" s="1118"/>
      <c r="G76" s="1118"/>
      <c r="H76" s="1118" t="s">
        <v>560</v>
      </c>
      <c r="I76" s="1118"/>
      <c r="J76" s="1118"/>
      <c r="K76" s="1118" t="s">
        <v>561</v>
      </c>
      <c r="L76" s="1118"/>
      <c r="M76" s="1118"/>
    </row>
    <row r="77" spans="2:13" ht="25.5">
      <c r="B77" s="1118"/>
      <c r="C77" s="1118"/>
      <c r="D77" s="1118"/>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65" t="s">
        <v>176</v>
      </c>
      <c r="C87" s="1065" t="s">
        <v>244</v>
      </c>
      <c r="D87" s="1065" t="s">
        <v>418</v>
      </c>
      <c r="E87" s="1065" t="s">
        <v>559</v>
      </c>
      <c r="F87" s="1065"/>
      <c r="G87" s="1065"/>
      <c r="H87" s="1065" t="s">
        <v>560</v>
      </c>
      <c r="I87" s="1065"/>
      <c r="J87" s="1065"/>
      <c r="K87" s="1065" t="s">
        <v>561</v>
      </c>
      <c r="L87" s="1065"/>
      <c r="M87" s="1065"/>
    </row>
    <row r="88" spans="2:15" ht="25.5">
      <c r="B88" s="1065"/>
      <c r="C88" s="1065"/>
      <c r="D88" s="1065"/>
      <c r="E88" s="825" t="s">
        <v>419</v>
      </c>
      <c r="F88" s="825" t="s">
        <v>307</v>
      </c>
      <c r="G88" s="825" t="s">
        <v>247</v>
      </c>
      <c r="H88" s="825" t="s">
        <v>419</v>
      </c>
      <c r="I88" s="825" t="s">
        <v>307</v>
      </c>
      <c r="J88" s="825" t="s">
        <v>247</v>
      </c>
      <c r="K88" s="825" t="s">
        <v>419</v>
      </c>
      <c r="L88" s="825" t="s">
        <v>307</v>
      </c>
      <c r="M88" s="825" t="s">
        <v>247</v>
      </c>
    </row>
    <row r="89" spans="2:15" ht="38.25">
      <c r="B89" s="825">
        <v>1</v>
      </c>
      <c r="C89" s="481" t="s">
        <v>936</v>
      </c>
      <c r="D89" s="825" t="s">
        <v>397</v>
      </c>
      <c r="E89" s="825">
        <v>4</v>
      </c>
      <c r="F89" s="482">
        <v>1100</v>
      </c>
      <c r="G89" s="482">
        <f>E89*F89</f>
        <v>4400</v>
      </c>
      <c r="H89" s="825">
        <v>0</v>
      </c>
      <c r="I89" s="482">
        <v>0</v>
      </c>
      <c r="J89" s="482">
        <v>0</v>
      </c>
      <c r="K89" s="825">
        <v>0</v>
      </c>
      <c r="L89" s="482">
        <v>0</v>
      </c>
      <c r="M89" s="482">
        <v>0</v>
      </c>
    </row>
    <row r="90" spans="2:15" ht="38.25">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76" t="s">
        <v>176</v>
      </c>
      <c r="C97" s="1076" t="s">
        <v>244</v>
      </c>
      <c r="D97" s="1076" t="s">
        <v>418</v>
      </c>
      <c r="E97" s="1076" t="s">
        <v>559</v>
      </c>
      <c r="F97" s="1076"/>
      <c r="G97" s="1076"/>
      <c r="H97" s="1076" t="s">
        <v>560</v>
      </c>
      <c r="I97" s="1076"/>
      <c r="J97" s="1076"/>
      <c r="K97" s="1076" t="s">
        <v>561</v>
      </c>
      <c r="L97" s="1076"/>
      <c r="M97" s="1076"/>
    </row>
    <row r="98" spans="2:15">
      <c r="B98" s="1076"/>
      <c r="C98" s="1076"/>
      <c r="D98" s="1076"/>
      <c r="E98" s="1076" t="s">
        <v>419</v>
      </c>
      <c r="F98" s="1120" t="s">
        <v>433</v>
      </c>
      <c r="G98" s="1120" t="s">
        <v>247</v>
      </c>
      <c r="H98" s="1120" t="s">
        <v>419</v>
      </c>
      <c r="I98" s="1076" t="s">
        <v>433</v>
      </c>
      <c r="J98" s="1076" t="s">
        <v>247</v>
      </c>
      <c r="K98" s="1076" t="s">
        <v>419</v>
      </c>
      <c r="L98" s="1076" t="s">
        <v>433</v>
      </c>
      <c r="M98" s="1076" t="s">
        <v>247</v>
      </c>
    </row>
    <row r="99" spans="2:15" ht="17.25" customHeight="1">
      <c r="B99" s="1076"/>
      <c r="C99" s="1076"/>
      <c r="D99" s="1076"/>
      <c r="E99" s="1076"/>
      <c r="F99" s="1120"/>
      <c r="G99" s="1120"/>
      <c r="H99" s="1120"/>
      <c r="I99" s="1076"/>
      <c r="J99" s="1076"/>
      <c r="K99" s="1076"/>
      <c r="L99" s="1076"/>
      <c r="M99" s="1076"/>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76" t="s">
        <v>176</v>
      </c>
      <c r="C108" s="1076" t="s">
        <v>244</v>
      </c>
      <c r="D108" s="1076" t="s">
        <v>418</v>
      </c>
      <c r="E108" s="1076" t="s">
        <v>213</v>
      </c>
      <c r="F108" s="1076"/>
      <c r="G108" s="1076"/>
      <c r="H108" s="1076" t="s">
        <v>214</v>
      </c>
      <c r="I108" s="1076"/>
      <c r="J108" s="1076"/>
      <c r="K108" s="1076" t="s">
        <v>215</v>
      </c>
      <c r="L108" s="1076"/>
      <c r="M108" s="1076"/>
    </row>
    <row r="109" spans="2:15" ht="25.5" hidden="1">
      <c r="B109" s="1076"/>
      <c r="C109" s="1076"/>
      <c r="D109" s="1076"/>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76" t="s">
        <v>176</v>
      </c>
      <c r="C135" s="1076" t="s">
        <v>244</v>
      </c>
      <c r="D135" s="1076" t="s">
        <v>418</v>
      </c>
      <c r="E135" s="1076" t="s">
        <v>213</v>
      </c>
      <c r="F135" s="1076"/>
      <c r="G135" s="1076"/>
      <c r="H135" s="1076" t="s">
        <v>214</v>
      </c>
      <c r="I135" s="1076"/>
      <c r="J135" s="1076"/>
      <c r="K135" s="1076" t="s">
        <v>215</v>
      </c>
      <c r="L135" s="1076"/>
      <c r="M135" s="1076"/>
    </row>
    <row r="136" spans="2:17" hidden="1">
      <c r="B136" s="1076"/>
      <c r="C136" s="1076"/>
      <c r="D136" s="1076"/>
      <c r="E136" s="1076" t="s">
        <v>419</v>
      </c>
      <c r="F136" s="1076" t="s">
        <v>307</v>
      </c>
      <c r="G136" s="1076" t="s">
        <v>247</v>
      </c>
      <c r="H136" s="1076" t="s">
        <v>419</v>
      </c>
      <c r="I136" s="814" t="s">
        <v>366</v>
      </c>
      <c r="J136" s="1076" t="s">
        <v>247</v>
      </c>
      <c r="K136" s="1076" t="s">
        <v>419</v>
      </c>
      <c r="L136" s="814" t="s">
        <v>366</v>
      </c>
      <c r="M136" s="1076" t="s">
        <v>247</v>
      </c>
    </row>
    <row r="137" spans="2:17" hidden="1">
      <c r="B137" s="1076"/>
      <c r="C137" s="1076"/>
      <c r="D137" s="1076"/>
      <c r="E137" s="1076"/>
      <c r="F137" s="1076"/>
      <c r="G137" s="1076"/>
      <c r="H137" s="1076"/>
      <c r="I137" s="814" t="s">
        <v>434</v>
      </c>
      <c r="J137" s="1076"/>
      <c r="K137" s="1076"/>
      <c r="L137" s="814" t="s">
        <v>434</v>
      </c>
      <c r="M137" s="1076"/>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76" t="s">
        <v>176</v>
      </c>
      <c r="C144" s="1076" t="s">
        <v>244</v>
      </c>
      <c r="D144" s="1076" t="s">
        <v>440</v>
      </c>
      <c r="E144" s="1076" t="s">
        <v>274</v>
      </c>
      <c r="F144" s="1076"/>
      <c r="G144" s="1076"/>
      <c r="H144" s="1076" t="s">
        <v>275</v>
      </c>
      <c r="I144" s="1076"/>
      <c r="J144" s="1076"/>
      <c r="K144" s="1076" t="s">
        <v>276</v>
      </c>
      <c r="L144" s="1076"/>
      <c r="M144" s="1076"/>
    </row>
    <row r="145" spans="2:13" hidden="1">
      <c r="B145" s="1076"/>
      <c r="C145" s="1076"/>
      <c r="D145" s="1076"/>
      <c r="E145" s="1076" t="s">
        <v>419</v>
      </c>
      <c r="F145" s="1076" t="s">
        <v>307</v>
      </c>
      <c r="G145" s="1076" t="s">
        <v>247</v>
      </c>
      <c r="H145" s="1076" t="s">
        <v>419</v>
      </c>
      <c r="I145" s="814" t="s">
        <v>366</v>
      </c>
      <c r="J145" s="1076" t="s">
        <v>247</v>
      </c>
      <c r="K145" s="1076" t="s">
        <v>419</v>
      </c>
      <c r="L145" s="814" t="s">
        <v>366</v>
      </c>
      <c r="M145" s="1076" t="s">
        <v>247</v>
      </c>
    </row>
    <row r="146" spans="2:13" hidden="1">
      <c r="B146" s="1076"/>
      <c r="C146" s="1076"/>
      <c r="D146" s="1076"/>
      <c r="E146" s="1076"/>
      <c r="F146" s="1076"/>
      <c r="G146" s="1076"/>
      <c r="H146" s="1076"/>
      <c r="I146" s="814" t="s">
        <v>434</v>
      </c>
      <c r="J146" s="1076"/>
      <c r="K146" s="1076"/>
      <c r="L146" s="814" t="s">
        <v>434</v>
      </c>
      <c r="M146" s="1076"/>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76" t="s">
        <v>176</v>
      </c>
      <c r="C153" s="1076" t="s">
        <v>244</v>
      </c>
      <c r="D153" s="1076" t="s">
        <v>440</v>
      </c>
      <c r="E153" s="1076" t="s">
        <v>274</v>
      </c>
      <c r="F153" s="1076"/>
      <c r="G153" s="1076"/>
      <c r="H153" s="1076" t="s">
        <v>275</v>
      </c>
      <c r="I153" s="1076"/>
      <c r="J153" s="1076"/>
      <c r="K153" s="1076" t="s">
        <v>276</v>
      </c>
      <c r="L153" s="1076"/>
      <c r="M153" s="1076"/>
    </row>
    <row r="154" spans="2:13" hidden="1">
      <c r="B154" s="1076"/>
      <c r="C154" s="1076"/>
      <c r="D154" s="1076"/>
      <c r="E154" s="1076" t="s">
        <v>419</v>
      </c>
      <c r="F154" s="1076" t="s">
        <v>307</v>
      </c>
      <c r="G154" s="1076" t="s">
        <v>247</v>
      </c>
      <c r="H154" s="1076" t="s">
        <v>419</v>
      </c>
      <c r="I154" s="814" t="s">
        <v>366</v>
      </c>
      <c r="J154" s="1076" t="s">
        <v>247</v>
      </c>
      <c r="K154" s="1076" t="s">
        <v>419</v>
      </c>
      <c r="L154" s="814" t="s">
        <v>400</v>
      </c>
      <c r="M154" s="1076" t="s">
        <v>247</v>
      </c>
    </row>
    <row r="155" spans="2:13" hidden="1">
      <c r="B155" s="1076"/>
      <c r="C155" s="1076"/>
      <c r="D155" s="1076"/>
      <c r="E155" s="1076"/>
      <c r="F155" s="1076"/>
      <c r="G155" s="1076"/>
      <c r="H155" s="1076"/>
      <c r="I155" s="814" t="s">
        <v>434</v>
      </c>
      <c r="J155" s="1076"/>
      <c r="K155" s="1076"/>
      <c r="L155" s="814" t="s">
        <v>442</v>
      </c>
      <c r="M155" s="1076"/>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76" t="s">
        <v>176</v>
      </c>
      <c r="C161" s="1076" t="s">
        <v>244</v>
      </c>
      <c r="D161" s="1076" t="s">
        <v>418</v>
      </c>
      <c r="E161" s="1076" t="s">
        <v>213</v>
      </c>
      <c r="F161" s="1076"/>
      <c r="G161" s="1076"/>
      <c r="H161" s="1076" t="s">
        <v>214</v>
      </c>
      <c r="I161" s="1076"/>
      <c r="J161" s="1076"/>
      <c r="K161" s="1076" t="s">
        <v>215</v>
      </c>
      <c r="L161" s="1076"/>
      <c r="M161" s="1076"/>
      <c r="N161" s="374"/>
      <c r="O161" s="374"/>
    </row>
    <row r="162" spans="2:15" hidden="1">
      <c r="B162" s="1076"/>
      <c r="C162" s="1076"/>
      <c r="D162" s="1076"/>
      <c r="E162" s="1076" t="s">
        <v>419</v>
      </c>
      <c r="F162" s="1076" t="s">
        <v>307</v>
      </c>
      <c r="G162" s="1076" t="s">
        <v>247</v>
      </c>
      <c r="H162" s="1076" t="s">
        <v>419</v>
      </c>
      <c r="I162" s="814" t="s">
        <v>366</v>
      </c>
      <c r="J162" s="1076" t="s">
        <v>247</v>
      </c>
      <c r="K162" s="1076" t="s">
        <v>419</v>
      </c>
      <c r="L162" s="814" t="s">
        <v>366</v>
      </c>
      <c r="M162" s="1076" t="s">
        <v>247</v>
      </c>
    </row>
    <row r="163" spans="2:15" hidden="1">
      <c r="B163" s="1076"/>
      <c r="C163" s="1076"/>
      <c r="D163" s="1076"/>
      <c r="E163" s="1076"/>
      <c r="F163" s="1076"/>
      <c r="G163" s="1076"/>
      <c r="H163" s="1076"/>
      <c r="I163" s="814" t="s">
        <v>434</v>
      </c>
      <c r="J163" s="1076"/>
      <c r="K163" s="1076"/>
      <c r="L163" s="814" t="s">
        <v>434</v>
      </c>
      <c r="M163" s="1076"/>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76" t="s">
        <v>176</v>
      </c>
      <c r="B7" s="1076" t="s">
        <v>9</v>
      </c>
      <c r="C7" s="1076" t="s">
        <v>213</v>
      </c>
      <c r="D7" s="1076"/>
      <c r="E7" s="1076"/>
      <c r="F7" s="1076"/>
      <c r="G7" s="1076" t="s">
        <v>214</v>
      </c>
      <c r="H7" s="1076"/>
      <c r="I7" s="1076"/>
      <c r="J7" s="1076"/>
      <c r="K7" s="1076" t="s">
        <v>215</v>
      </c>
      <c r="L7" s="1076"/>
      <c r="M7" s="1076"/>
      <c r="N7" s="1076"/>
      <c r="O7" s="591"/>
    </row>
    <row r="8" spans="1:17" s="464" customFormat="1" ht="23.25" customHeight="1">
      <c r="A8" s="1076"/>
      <c r="B8" s="1076"/>
      <c r="C8" s="1076" t="s">
        <v>328</v>
      </c>
      <c r="D8" s="1077" t="s">
        <v>329</v>
      </c>
      <c r="E8" s="1078"/>
      <c r="F8" s="1076" t="s">
        <v>247</v>
      </c>
      <c r="G8" s="1076" t="s">
        <v>328</v>
      </c>
      <c r="H8" s="1077" t="s">
        <v>329</v>
      </c>
      <c r="I8" s="1078"/>
      <c r="J8" s="1076" t="s">
        <v>247</v>
      </c>
      <c r="K8" s="1076" t="s">
        <v>328</v>
      </c>
      <c r="L8" s="1077" t="s">
        <v>329</v>
      </c>
      <c r="M8" s="1078"/>
      <c r="N8" s="1076" t="s">
        <v>247</v>
      </c>
      <c r="O8" s="591"/>
    </row>
    <row r="9" spans="1:17" s="464" customFormat="1" ht="27" customHeight="1">
      <c r="A9" s="1076"/>
      <c r="B9" s="1076"/>
      <c r="C9" s="1076"/>
      <c r="D9" s="705" t="s">
        <v>330</v>
      </c>
      <c r="E9" s="705" t="s">
        <v>331</v>
      </c>
      <c r="F9" s="1076"/>
      <c r="G9" s="1076"/>
      <c r="H9" s="705" t="s">
        <v>331</v>
      </c>
      <c r="I9" s="705" t="s">
        <v>332</v>
      </c>
      <c r="J9" s="1076"/>
      <c r="K9" s="1076"/>
      <c r="L9" s="1077" t="s">
        <v>333</v>
      </c>
      <c r="M9" s="1078"/>
      <c r="N9" s="1076"/>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7">
        <v>1867.21</v>
      </c>
      <c r="M10" s="1078"/>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77">
        <v>6.29</v>
      </c>
      <c r="M11" s="1078"/>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77">
        <v>1867.21</v>
      </c>
      <c r="M12" s="1078"/>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89" t="s">
        <v>176</v>
      </c>
      <c r="B19" s="1089" t="s">
        <v>9</v>
      </c>
      <c r="C19" s="1077" t="s">
        <v>559</v>
      </c>
      <c r="D19" s="1090"/>
      <c r="E19" s="1090"/>
      <c r="F19" s="1078"/>
      <c r="G19" s="1077" t="s">
        <v>560</v>
      </c>
      <c r="H19" s="1090"/>
      <c r="I19" s="1090"/>
      <c r="J19" s="1078"/>
      <c r="K19" s="1077" t="s">
        <v>561</v>
      </c>
      <c r="L19" s="1090"/>
      <c r="M19" s="1090"/>
      <c r="N19" s="1078"/>
      <c r="O19" s="606"/>
    </row>
    <row r="20" spans="1:19" s="464" customFormat="1" ht="21" customHeight="1">
      <c r="A20" s="1076"/>
      <c r="B20" s="1076"/>
      <c r="C20" s="1089" t="s">
        <v>328</v>
      </c>
      <c r="D20" s="1077" t="s">
        <v>329</v>
      </c>
      <c r="E20" s="1078"/>
      <c r="F20" s="1089" t="s">
        <v>247</v>
      </c>
      <c r="G20" s="1089" t="s">
        <v>328</v>
      </c>
      <c r="H20" s="1077" t="s">
        <v>329</v>
      </c>
      <c r="I20" s="1078"/>
      <c r="J20" s="1089" t="s">
        <v>247</v>
      </c>
      <c r="K20" s="1089" t="s">
        <v>328</v>
      </c>
      <c r="L20" s="1077" t="s">
        <v>329</v>
      </c>
      <c r="M20" s="1078"/>
      <c r="N20" s="1089" t="s">
        <v>247</v>
      </c>
      <c r="O20" s="606"/>
    </row>
    <row r="21" spans="1:19" s="464" customFormat="1" ht="25.5">
      <c r="A21" s="1076"/>
      <c r="B21" s="1076"/>
      <c r="C21" s="1076"/>
      <c r="D21" s="705" t="s">
        <v>574</v>
      </c>
      <c r="E21" s="705" t="s">
        <v>575</v>
      </c>
      <c r="F21" s="1076"/>
      <c r="G21" s="1076"/>
      <c r="H21" s="705" t="s">
        <v>576</v>
      </c>
      <c r="I21" s="705" t="s">
        <v>577</v>
      </c>
      <c r="J21" s="1076"/>
      <c r="K21" s="1076"/>
      <c r="L21" s="705" t="s">
        <v>578</v>
      </c>
      <c r="M21" s="705" t="s">
        <v>579</v>
      </c>
      <c r="N21" s="1076"/>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76" t="s">
        <v>176</v>
      </c>
      <c r="B35" s="1076" t="s">
        <v>9</v>
      </c>
      <c r="C35" s="1076" t="s">
        <v>213</v>
      </c>
      <c r="D35" s="1076"/>
      <c r="E35" s="1076"/>
      <c r="F35" s="1076"/>
      <c r="G35" s="1076" t="s">
        <v>214</v>
      </c>
      <c r="H35" s="1076"/>
      <c r="I35" s="1076"/>
      <c r="J35" s="1076"/>
      <c r="K35" s="1076" t="s">
        <v>215</v>
      </c>
      <c r="L35" s="1076"/>
      <c r="M35" s="1076"/>
      <c r="N35" s="1076"/>
      <c r="O35" s="591"/>
    </row>
    <row r="36" spans="1:19" s="464" customFormat="1" ht="27" customHeight="1">
      <c r="A36" s="1076"/>
      <c r="B36" s="1076"/>
      <c r="C36" s="1076" t="s">
        <v>328</v>
      </c>
      <c r="D36" s="1077" t="s">
        <v>329</v>
      </c>
      <c r="E36" s="1078"/>
      <c r="F36" s="1076" t="s">
        <v>247</v>
      </c>
      <c r="G36" s="1076" t="s">
        <v>328</v>
      </c>
      <c r="H36" s="1077" t="s">
        <v>329</v>
      </c>
      <c r="I36" s="1078"/>
      <c r="J36" s="1076" t="s">
        <v>247</v>
      </c>
      <c r="K36" s="1076" t="s">
        <v>328</v>
      </c>
      <c r="L36" s="1077" t="s">
        <v>329</v>
      </c>
      <c r="M36" s="1078"/>
      <c r="N36" s="1076" t="s">
        <v>247</v>
      </c>
      <c r="O36" s="591"/>
    </row>
    <row r="37" spans="1:19" s="464" customFormat="1" ht="30.75" customHeight="1">
      <c r="A37" s="1076"/>
      <c r="B37" s="1076"/>
      <c r="C37" s="1076"/>
      <c r="D37" s="705" t="s">
        <v>342</v>
      </c>
      <c r="E37" s="705" t="s">
        <v>343</v>
      </c>
      <c r="F37" s="1076"/>
      <c r="G37" s="1076"/>
      <c r="H37" s="705" t="s">
        <v>343</v>
      </c>
      <c r="I37" s="705" t="s">
        <v>344</v>
      </c>
      <c r="J37" s="1076"/>
      <c r="K37" s="1076"/>
      <c r="L37" s="1077" t="s">
        <v>333</v>
      </c>
      <c r="M37" s="1078"/>
      <c r="N37" s="1076"/>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77">
        <v>1867.21</v>
      </c>
      <c r="M38" s="1078"/>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77">
        <v>6.29</v>
      </c>
      <c r="M39" s="1078"/>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77">
        <v>1867.21</v>
      </c>
      <c r="M40" s="1078"/>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89" t="s">
        <v>176</v>
      </c>
      <c r="B47" s="1089" t="s">
        <v>9</v>
      </c>
      <c r="C47" s="1077" t="s">
        <v>559</v>
      </c>
      <c r="D47" s="1090"/>
      <c r="E47" s="1090"/>
      <c r="F47" s="1078"/>
      <c r="G47" s="1077" t="s">
        <v>560</v>
      </c>
      <c r="H47" s="1090"/>
      <c r="I47" s="1090"/>
      <c r="J47" s="1078"/>
      <c r="K47" s="1077" t="s">
        <v>561</v>
      </c>
      <c r="L47" s="1090"/>
      <c r="M47" s="1090"/>
      <c r="N47" s="1078"/>
      <c r="O47" s="606"/>
    </row>
    <row r="48" spans="1:19" s="464" customFormat="1" ht="23.25" customHeight="1">
      <c r="A48" s="1076"/>
      <c r="B48" s="1076"/>
      <c r="C48" s="1089" t="s">
        <v>328</v>
      </c>
      <c r="D48" s="1077" t="s">
        <v>329</v>
      </c>
      <c r="E48" s="1078"/>
      <c r="F48" s="1089" t="s">
        <v>247</v>
      </c>
      <c r="G48" s="1089" t="s">
        <v>328</v>
      </c>
      <c r="H48" s="1077" t="s">
        <v>329</v>
      </c>
      <c r="I48" s="1078"/>
      <c r="J48" s="1089" t="s">
        <v>247</v>
      </c>
      <c r="K48" s="1089" t="s">
        <v>328</v>
      </c>
      <c r="L48" s="1077" t="s">
        <v>329</v>
      </c>
      <c r="M48" s="1078"/>
      <c r="N48" s="1089" t="s">
        <v>247</v>
      </c>
      <c r="O48" s="606"/>
    </row>
    <row r="49" spans="1:19" s="464" customFormat="1" ht="25.5">
      <c r="A49" s="1076"/>
      <c r="B49" s="1076"/>
      <c r="C49" s="1076"/>
      <c r="D49" s="705" t="s">
        <v>574</v>
      </c>
      <c r="E49" s="705" t="s">
        <v>575</v>
      </c>
      <c r="F49" s="1076"/>
      <c r="G49" s="1076"/>
      <c r="H49" s="705" t="s">
        <v>576</v>
      </c>
      <c r="I49" s="705" t="s">
        <v>577</v>
      </c>
      <c r="J49" s="1076"/>
      <c r="K49" s="1076"/>
      <c r="L49" s="705" t="s">
        <v>578</v>
      </c>
      <c r="M49" s="705" t="s">
        <v>579</v>
      </c>
      <c r="N49" s="1076"/>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76" t="s">
        <v>176</v>
      </c>
      <c r="B64" s="1076" t="s">
        <v>244</v>
      </c>
      <c r="C64" s="1076" t="s">
        <v>440</v>
      </c>
      <c r="D64" s="1076" t="s">
        <v>213</v>
      </c>
      <c r="E64" s="1076"/>
      <c r="F64" s="1076"/>
      <c r="G64" s="1076" t="s">
        <v>214</v>
      </c>
      <c r="H64" s="1076"/>
      <c r="I64" s="1076"/>
      <c r="J64" s="1076" t="s">
        <v>215</v>
      </c>
      <c r="K64" s="1076"/>
      <c r="L64" s="1076"/>
      <c r="M64" s="538"/>
      <c r="N64" s="538"/>
      <c r="O64" s="538"/>
    </row>
    <row r="65" spans="1:15">
      <c r="A65" s="1076"/>
      <c r="B65" s="1076"/>
      <c r="C65" s="1076"/>
      <c r="D65" s="1076" t="s">
        <v>419</v>
      </c>
      <c r="E65" s="1076" t="s">
        <v>307</v>
      </c>
      <c r="F65" s="1076" t="s">
        <v>247</v>
      </c>
      <c r="G65" s="1076" t="s">
        <v>419</v>
      </c>
      <c r="H65" s="705" t="s">
        <v>366</v>
      </c>
      <c r="I65" s="1076" t="s">
        <v>247</v>
      </c>
      <c r="J65" s="1076" t="s">
        <v>419</v>
      </c>
      <c r="K65" s="705" t="s">
        <v>366</v>
      </c>
      <c r="L65" s="1076" t="s">
        <v>247</v>
      </c>
      <c r="M65" s="538"/>
      <c r="N65" s="538"/>
      <c r="O65" s="538"/>
    </row>
    <row r="66" spans="1:15">
      <c r="A66" s="1076"/>
      <c r="B66" s="1076"/>
      <c r="C66" s="1076"/>
      <c r="D66" s="1076"/>
      <c r="E66" s="1076"/>
      <c r="F66" s="1076"/>
      <c r="G66" s="1076"/>
      <c r="H66" s="705" t="s">
        <v>434</v>
      </c>
      <c r="I66" s="1076"/>
      <c r="J66" s="1076"/>
      <c r="K66" s="705" t="s">
        <v>434</v>
      </c>
      <c r="L66" s="1076"/>
      <c r="M66" s="538"/>
      <c r="N66" s="538"/>
      <c r="O66" s="538"/>
    </row>
    <row r="67" spans="1:15" ht="25.5">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76" t="s">
        <v>176</v>
      </c>
      <c r="C8" s="1076" t="s">
        <v>244</v>
      </c>
      <c r="D8" s="1076" t="s">
        <v>440</v>
      </c>
      <c r="E8" s="1076" t="s">
        <v>559</v>
      </c>
      <c r="F8" s="1076"/>
      <c r="G8" s="1076"/>
      <c r="H8" s="1076" t="s">
        <v>560</v>
      </c>
      <c r="I8" s="1076"/>
      <c r="J8" s="1076"/>
      <c r="K8" s="1076" t="s">
        <v>561</v>
      </c>
      <c r="L8" s="1076"/>
      <c r="M8" s="1076"/>
      <c r="N8" s="792"/>
    </row>
    <row r="9" spans="2:15">
      <c r="B9" s="1076"/>
      <c r="C9" s="1076"/>
      <c r="D9" s="1076"/>
      <c r="E9" s="1076" t="s">
        <v>419</v>
      </c>
      <c r="F9" s="1076" t="s">
        <v>307</v>
      </c>
      <c r="G9" s="1076" t="s">
        <v>247</v>
      </c>
      <c r="H9" s="1076" t="s">
        <v>419</v>
      </c>
      <c r="I9" s="730" t="s">
        <v>366</v>
      </c>
      <c r="J9" s="1076" t="s">
        <v>247</v>
      </c>
      <c r="K9" s="1076" t="s">
        <v>419</v>
      </c>
      <c r="L9" s="730" t="s">
        <v>366</v>
      </c>
      <c r="M9" s="1076" t="s">
        <v>247</v>
      </c>
      <c r="N9" s="792"/>
    </row>
    <row r="10" spans="2:15">
      <c r="B10" s="1076"/>
      <c r="C10" s="1076"/>
      <c r="D10" s="1076"/>
      <c r="E10" s="1076"/>
      <c r="F10" s="1076"/>
      <c r="G10" s="1076"/>
      <c r="H10" s="1076"/>
      <c r="I10" s="730" t="s">
        <v>434</v>
      </c>
      <c r="J10" s="1076"/>
      <c r="K10" s="1076"/>
      <c r="L10" s="730" t="s">
        <v>434</v>
      </c>
      <c r="M10" s="1076"/>
      <c r="N10" s="792"/>
    </row>
    <row r="11" spans="2:15" ht="25.5">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8.25">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8.25">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8.25">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76" t="s">
        <v>176</v>
      </c>
      <c r="C29" s="1076" t="s">
        <v>244</v>
      </c>
      <c r="D29" s="1076" t="s">
        <v>440</v>
      </c>
      <c r="E29" s="1076" t="s">
        <v>559</v>
      </c>
      <c r="F29" s="1076"/>
      <c r="G29" s="1076"/>
      <c r="H29" s="1076" t="s">
        <v>560</v>
      </c>
      <c r="I29" s="1076"/>
      <c r="J29" s="1076"/>
      <c r="K29" s="1076" t="s">
        <v>561</v>
      </c>
      <c r="L29" s="1076"/>
      <c r="M29" s="1076"/>
      <c r="N29" s="788"/>
    </row>
    <row r="30" spans="2:14">
      <c r="B30" s="1076"/>
      <c r="C30" s="1076"/>
      <c r="D30" s="1076"/>
      <c r="E30" s="1076" t="s">
        <v>419</v>
      </c>
      <c r="F30" s="1076" t="s">
        <v>307</v>
      </c>
      <c r="G30" s="1076" t="s">
        <v>247</v>
      </c>
      <c r="H30" s="1076" t="s">
        <v>419</v>
      </c>
      <c r="I30" s="730" t="s">
        <v>366</v>
      </c>
      <c r="J30" s="1076" t="s">
        <v>247</v>
      </c>
      <c r="K30" s="1076" t="s">
        <v>419</v>
      </c>
      <c r="L30" s="730" t="s">
        <v>366</v>
      </c>
      <c r="M30" s="1076" t="s">
        <v>247</v>
      </c>
      <c r="N30" s="788"/>
    </row>
    <row r="31" spans="2:14">
      <c r="B31" s="1076"/>
      <c r="C31" s="1076"/>
      <c r="D31" s="1076"/>
      <c r="E31" s="1076"/>
      <c r="F31" s="1076"/>
      <c r="G31" s="1076"/>
      <c r="H31" s="1076"/>
      <c r="I31" s="730" t="s">
        <v>434</v>
      </c>
      <c r="J31" s="1076"/>
      <c r="K31" s="1076"/>
      <c r="L31" s="730" t="s">
        <v>434</v>
      </c>
      <c r="M31" s="1076"/>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76" t="s">
        <v>176</v>
      </c>
      <c r="C44" s="1076" t="s">
        <v>244</v>
      </c>
      <c r="D44" s="1076" t="s">
        <v>440</v>
      </c>
      <c r="E44" s="1077" t="s">
        <v>559</v>
      </c>
      <c r="F44" s="1090"/>
      <c r="G44" s="1078"/>
      <c r="H44" s="1077" t="s">
        <v>560</v>
      </c>
      <c r="I44" s="1090"/>
      <c r="J44" s="1078"/>
      <c r="K44" s="1077" t="s">
        <v>561</v>
      </c>
      <c r="L44" s="1090"/>
      <c r="M44" s="1078"/>
      <c r="N44" s="792"/>
    </row>
    <row r="45" spans="2:14" ht="15" customHeight="1">
      <c r="B45" s="1076"/>
      <c r="C45" s="1076"/>
      <c r="D45" s="1076"/>
      <c r="E45" s="1076" t="s">
        <v>419</v>
      </c>
      <c r="F45" s="1076" t="s">
        <v>307</v>
      </c>
      <c r="G45" s="1076" t="s">
        <v>247</v>
      </c>
      <c r="H45" s="1076" t="s">
        <v>419</v>
      </c>
      <c r="I45" s="730" t="s">
        <v>366</v>
      </c>
      <c r="J45" s="1076" t="s">
        <v>247</v>
      </c>
      <c r="K45" s="1076" t="s">
        <v>419</v>
      </c>
      <c r="L45" s="730" t="s">
        <v>366</v>
      </c>
      <c r="M45" s="1076" t="s">
        <v>247</v>
      </c>
      <c r="N45" s="792"/>
    </row>
    <row r="46" spans="2:14">
      <c r="B46" s="1076"/>
      <c r="C46" s="1076"/>
      <c r="D46" s="1076"/>
      <c r="E46" s="1076"/>
      <c r="F46" s="1076"/>
      <c r="G46" s="1076"/>
      <c r="H46" s="1076"/>
      <c r="I46" s="730" t="s">
        <v>434</v>
      </c>
      <c r="J46" s="1076"/>
      <c r="K46" s="1076"/>
      <c r="L46" s="730" t="s">
        <v>434</v>
      </c>
      <c r="M46" s="1076"/>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76" t="s">
        <v>176</v>
      </c>
      <c r="C62" s="1076" t="s">
        <v>244</v>
      </c>
      <c r="D62" s="1076" t="s">
        <v>440</v>
      </c>
      <c r="E62" s="1077" t="s">
        <v>559</v>
      </c>
      <c r="F62" s="1090"/>
      <c r="G62" s="1078"/>
      <c r="H62" s="1077" t="s">
        <v>560</v>
      </c>
      <c r="I62" s="1090"/>
      <c r="J62" s="1078"/>
      <c r="K62" s="1077" t="s">
        <v>561</v>
      </c>
      <c r="L62" s="1090"/>
      <c r="M62" s="1078"/>
      <c r="N62" s="543"/>
    </row>
    <row r="63" spans="2:14">
      <c r="B63" s="1076"/>
      <c r="C63" s="1076"/>
      <c r="D63" s="1076"/>
      <c r="E63" s="1076" t="s">
        <v>419</v>
      </c>
      <c r="F63" s="1076" t="s">
        <v>307</v>
      </c>
      <c r="G63" s="1076" t="s">
        <v>247</v>
      </c>
      <c r="H63" s="1076" t="s">
        <v>419</v>
      </c>
      <c r="I63" s="730" t="s">
        <v>366</v>
      </c>
      <c r="J63" s="1076" t="s">
        <v>247</v>
      </c>
      <c r="K63" s="1076" t="s">
        <v>419</v>
      </c>
      <c r="L63" s="730" t="s">
        <v>366</v>
      </c>
      <c r="M63" s="1076" t="s">
        <v>247</v>
      </c>
      <c r="N63" s="543"/>
    </row>
    <row r="64" spans="2:14">
      <c r="B64" s="1076"/>
      <c r="C64" s="1076"/>
      <c r="D64" s="1076"/>
      <c r="E64" s="1076"/>
      <c r="F64" s="1076"/>
      <c r="G64" s="1076"/>
      <c r="H64" s="1076"/>
      <c r="I64" s="730" t="s">
        <v>434</v>
      </c>
      <c r="J64" s="1076"/>
      <c r="K64" s="1076"/>
      <c r="L64" s="730" t="s">
        <v>434</v>
      </c>
      <c r="M64" s="1076"/>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76" t="s">
        <v>176</v>
      </c>
      <c r="C74" s="1076" t="s">
        <v>244</v>
      </c>
      <c r="D74" s="1076" t="s">
        <v>440</v>
      </c>
      <c r="E74" s="1077" t="s">
        <v>559</v>
      </c>
      <c r="F74" s="1090"/>
      <c r="G74" s="1078"/>
      <c r="H74" s="1077" t="s">
        <v>560</v>
      </c>
      <c r="I74" s="1090"/>
      <c r="J74" s="1078"/>
      <c r="K74" s="1077" t="s">
        <v>561</v>
      </c>
      <c r="L74" s="1090"/>
      <c r="M74" s="1078"/>
      <c r="N74" s="792"/>
    </row>
    <row r="75" spans="2:14">
      <c r="B75" s="1076"/>
      <c r="C75" s="1076"/>
      <c r="D75" s="1076"/>
      <c r="E75" s="1076" t="s">
        <v>419</v>
      </c>
      <c r="F75" s="1076" t="s">
        <v>307</v>
      </c>
      <c r="G75" s="1076" t="s">
        <v>247</v>
      </c>
      <c r="H75" s="1076" t="s">
        <v>419</v>
      </c>
      <c r="I75" s="730" t="s">
        <v>366</v>
      </c>
      <c r="J75" s="1076" t="s">
        <v>247</v>
      </c>
      <c r="K75" s="1076" t="s">
        <v>419</v>
      </c>
      <c r="L75" s="730" t="s">
        <v>366</v>
      </c>
      <c r="M75" s="1076" t="s">
        <v>247</v>
      </c>
      <c r="N75" s="792"/>
    </row>
    <row r="76" spans="2:14">
      <c r="B76" s="1076"/>
      <c r="C76" s="1076"/>
      <c r="D76" s="1076"/>
      <c r="E76" s="1076"/>
      <c r="F76" s="1076"/>
      <c r="G76" s="1076"/>
      <c r="H76" s="1076"/>
      <c r="I76" s="730" t="s">
        <v>434</v>
      </c>
      <c r="J76" s="1076"/>
      <c r="K76" s="1076"/>
      <c r="L76" s="730" t="s">
        <v>434</v>
      </c>
      <c r="M76" s="1076"/>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76" t="s">
        <v>176</v>
      </c>
      <c r="C85" s="1076" t="s">
        <v>244</v>
      </c>
      <c r="D85" s="1076" t="s">
        <v>440</v>
      </c>
      <c r="E85" s="1077" t="s">
        <v>559</v>
      </c>
      <c r="F85" s="1090"/>
      <c r="G85" s="1078"/>
      <c r="H85" s="1077" t="s">
        <v>560</v>
      </c>
      <c r="I85" s="1090"/>
      <c r="J85" s="1078"/>
      <c r="K85" s="1077" t="s">
        <v>561</v>
      </c>
      <c r="L85" s="1090"/>
      <c r="M85" s="1078"/>
      <c r="N85" s="543"/>
    </row>
    <row r="86" spans="2:14">
      <c r="B86" s="1076"/>
      <c r="C86" s="1076"/>
      <c r="D86" s="1076"/>
      <c r="E86" s="1076" t="s">
        <v>419</v>
      </c>
      <c r="F86" s="1076" t="s">
        <v>307</v>
      </c>
      <c r="G86" s="1076" t="s">
        <v>247</v>
      </c>
      <c r="H86" s="1076" t="s">
        <v>419</v>
      </c>
      <c r="I86" s="730" t="s">
        <v>366</v>
      </c>
      <c r="J86" s="1076" t="s">
        <v>247</v>
      </c>
      <c r="K86" s="1076" t="s">
        <v>419</v>
      </c>
      <c r="L86" s="730" t="s">
        <v>366</v>
      </c>
      <c r="M86" s="1076" t="s">
        <v>247</v>
      </c>
      <c r="N86" s="543"/>
    </row>
    <row r="87" spans="2:14">
      <c r="B87" s="1076"/>
      <c r="C87" s="1076"/>
      <c r="D87" s="1076"/>
      <c r="E87" s="1076"/>
      <c r="F87" s="1076"/>
      <c r="G87" s="1076"/>
      <c r="H87" s="1076"/>
      <c r="I87" s="730" t="s">
        <v>434</v>
      </c>
      <c r="J87" s="1076"/>
      <c r="K87" s="1076"/>
      <c r="L87" s="730" t="s">
        <v>434</v>
      </c>
      <c r="M87" s="1076"/>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5.75" thickBot="1">
      <c r="B95" s="583" t="s">
        <v>669</v>
      </c>
      <c r="N95" s="543"/>
    </row>
    <row r="96" spans="2:14">
      <c r="B96" s="1142" t="s">
        <v>176</v>
      </c>
      <c r="C96" s="1144" t="s">
        <v>244</v>
      </c>
      <c r="D96" s="1144" t="s">
        <v>440</v>
      </c>
      <c r="E96" s="1145" t="s">
        <v>559</v>
      </c>
      <c r="F96" s="1146"/>
      <c r="G96" s="1147"/>
      <c r="H96" s="1145" t="s">
        <v>560</v>
      </c>
      <c r="I96" s="1146"/>
      <c r="J96" s="1147"/>
      <c r="K96" s="1145" t="s">
        <v>561</v>
      </c>
      <c r="L96" s="1146"/>
      <c r="M96" s="1148"/>
      <c r="N96" s="543"/>
    </row>
    <row r="97" spans="2:14">
      <c r="B97" s="1143"/>
      <c r="C97" s="1076"/>
      <c r="D97" s="1076"/>
      <c r="E97" s="1076" t="s">
        <v>419</v>
      </c>
      <c r="F97" s="1120" t="s">
        <v>307</v>
      </c>
      <c r="G97" s="1120" t="s">
        <v>247</v>
      </c>
      <c r="H97" s="1120" t="s">
        <v>419</v>
      </c>
      <c r="I97" s="1120" t="s">
        <v>307</v>
      </c>
      <c r="J97" s="1076" t="s">
        <v>247</v>
      </c>
      <c r="K97" s="1076" t="s">
        <v>419</v>
      </c>
      <c r="L97" s="1120" t="s">
        <v>307</v>
      </c>
      <c r="M97" s="1149" t="s">
        <v>247</v>
      </c>
      <c r="N97" s="543"/>
    </row>
    <row r="98" spans="2:14">
      <c r="B98" s="1143"/>
      <c r="C98" s="1076"/>
      <c r="D98" s="1076"/>
      <c r="E98" s="1076"/>
      <c r="F98" s="1120"/>
      <c r="G98" s="1120"/>
      <c r="H98" s="1120"/>
      <c r="I98" s="1120"/>
      <c r="J98" s="1076"/>
      <c r="K98" s="1076"/>
      <c r="L98" s="1120"/>
      <c r="M98" s="1149"/>
      <c r="N98" s="543"/>
    </row>
    <row r="99" spans="2:14" ht="51.7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5.5">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5.5">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5.5">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5.5">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2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1.7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5.5">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8.25">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8.25">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5.5">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8.25">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8.25">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8.25">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8.25">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5.5">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76" t="s">
        <v>176</v>
      </c>
      <c r="C205" s="1076" t="s">
        <v>244</v>
      </c>
      <c r="D205" s="1076" t="s">
        <v>440</v>
      </c>
      <c r="E205" s="1076" t="s">
        <v>559</v>
      </c>
      <c r="F205" s="1076"/>
      <c r="G205" s="1076"/>
      <c r="H205" s="1076" t="s">
        <v>560</v>
      </c>
      <c r="I205" s="1076"/>
      <c r="J205" s="1076"/>
      <c r="K205" s="1076" t="s">
        <v>561</v>
      </c>
      <c r="L205" s="1076"/>
      <c r="M205" s="1076"/>
    </row>
    <row r="206" spans="2:14">
      <c r="B206" s="1076"/>
      <c r="C206" s="1076"/>
      <c r="D206" s="1076"/>
      <c r="E206" s="1076" t="s">
        <v>419</v>
      </c>
      <c r="F206" s="1120" t="s">
        <v>307</v>
      </c>
      <c r="G206" s="1120" t="s">
        <v>247</v>
      </c>
      <c r="H206" s="1120" t="s">
        <v>419</v>
      </c>
      <c r="I206" s="730" t="s">
        <v>366</v>
      </c>
      <c r="J206" s="1076" t="s">
        <v>247</v>
      </c>
      <c r="K206" s="1076" t="s">
        <v>419</v>
      </c>
      <c r="L206" s="730" t="s">
        <v>366</v>
      </c>
      <c r="M206" s="1076" t="s">
        <v>247</v>
      </c>
    </row>
    <row r="207" spans="2:14">
      <c r="B207" s="1076"/>
      <c r="C207" s="1076"/>
      <c r="D207" s="1076"/>
      <c r="E207" s="1076"/>
      <c r="F207" s="1120"/>
      <c r="G207" s="1120"/>
      <c r="H207" s="1120"/>
      <c r="I207" s="730" t="s">
        <v>434</v>
      </c>
      <c r="J207" s="1076"/>
      <c r="K207" s="1076"/>
      <c r="L207" s="730" t="s">
        <v>434</v>
      </c>
      <c r="M207" s="1076"/>
    </row>
    <row r="208" spans="2:14" ht="25.5">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89" t="s">
        <v>176</v>
      </c>
      <c r="C219" s="1089" t="s">
        <v>244</v>
      </c>
      <c r="D219" s="1089" t="s">
        <v>440</v>
      </c>
      <c r="E219" s="1076" t="s">
        <v>559</v>
      </c>
      <c r="F219" s="1076"/>
      <c r="G219" s="1076"/>
      <c r="H219" s="1076" t="s">
        <v>560</v>
      </c>
      <c r="I219" s="1076"/>
      <c r="J219" s="1076"/>
      <c r="K219" s="1076" t="s">
        <v>561</v>
      </c>
      <c r="L219" s="1076"/>
      <c r="M219" s="1076"/>
      <c r="N219" s="788"/>
    </row>
    <row r="220" spans="2:17" ht="15" customHeight="1">
      <c r="B220" s="1126"/>
      <c r="C220" s="1126"/>
      <c r="D220" s="1126"/>
      <c r="E220" s="1089" t="s">
        <v>419</v>
      </c>
      <c r="F220" s="1089" t="s">
        <v>307</v>
      </c>
      <c r="G220" s="1089" t="s">
        <v>247</v>
      </c>
      <c r="H220" s="1089" t="s">
        <v>419</v>
      </c>
      <c r="I220" s="730" t="s">
        <v>366</v>
      </c>
      <c r="J220" s="1089" t="s">
        <v>247</v>
      </c>
      <c r="K220" s="1089" t="s">
        <v>419</v>
      </c>
      <c r="L220" s="730" t="s">
        <v>366</v>
      </c>
      <c r="M220" s="1089" t="s">
        <v>247</v>
      </c>
      <c r="N220" s="788"/>
    </row>
    <row r="221" spans="2:17" s="543" customFormat="1">
      <c r="B221" s="1125"/>
      <c r="C221" s="1125"/>
      <c r="D221" s="1125"/>
      <c r="E221" s="1125"/>
      <c r="F221" s="1125"/>
      <c r="G221" s="1125"/>
      <c r="H221" s="1125"/>
      <c r="I221" s="730" t="s">
        <v>434</v>
      </c>
      <c r="J221" s="1125"/>
      <c r="K221" s="1125"/>
      <c r="L221" s="730" t="s">
        <v>434</v>
      </c>
      <c r="M221" s="1125"/>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2023-04-10T09:38:48Z</cp:lastPrinted>
  <dcterms:created xsi:type="dcterms:W3CDTF">2006-09-16T00:00:00Z</dcterms:created>
  <dcterms:modified xsi:type="dcterms:W3CDTF">2023-04-10T09:47:40Z</dcterms:modified>
</cp:coreProperties>
</file>