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0" windowWidth="28800" windowHeight="12045" tabRatio="717" activeTab="8"/>
  </bookViews>
  <sheets>
    <sheet name="Титульный" sheetId="14" r:id="rId1"/>
    <sheet name="ФХД_ Поступления и выплаты" sheetId="19" state="hidden" r:id="rId2"/>
    <sheet name="Поступления и выплаты" sheetId="21" r:id="rId3"/>
    <sheet name="ФХД_ Поступления и выплаты АЦК" sheetId="22" state="hidden" r:id="rId4"/>
    <sheet name="ФХД_ Сведения по выплатам на з" sheetId="20" state="hidden" r:id="rId5"/>
    <sheet name="Лист3" sheetId="3" state="hidden" r:id="rId6"/>
    <sheet name="ФХД_ Сведения по выплатам н (2" sheetId="25" r:id="rId7"/>
    <sheet name="ФХД_ Сведения по выплатам АЦК" sheetId="23" state="hidden" r:id="rId8"/>
    <sheet name="Лист4" sheetId="4" r:id="rId9"/>
  </sheets>
  <externalReferences>
    <externalReference r:id="rId10"/>
  </externalReferences>
  <definedNames>
    <definedName name="_edn1" localSheetId="2">'Поступления и выплаты'!$A$123</definedName>
    <definedName name="_edn1" localSheetId="0">Титульный!#REF!</definedName>
    <definedName name="_edn2" localSheetId="2">'Поступления и выплаты'!$A$124</definedName>
    <definedName name="_edn2" localSheetId="0">Титульный!#REF!</definedName>
    <definedName name="_edn3" localSheetId="2">'Поступления и выплаты'!$A$125</definedName>
    <definedName name="_edn3" localSheetId="0">Титульный!#REF!</definedName>
    <definedName name="_edn4" localSheetId="2">'Поступления и выплаты'!$A$131</definedName>
    <definedName name="_edn4" localSheetId="0">Титульный!#REF!</definedName>
    <definedName name="_edn5" localSheetId="2">'Поступления и выплаты'!$A$132</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Титульный!$A$21</definedName>
    <definedName name="_ednref2" localSheetId="2">'Поступления и выплаты'!#REF!</definedName>
    <definedName name="_ednref2" localSheetId="0">Титульный!$A$22</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7">'ФХД_ Сведения по выплатам АЦК'!$A$49</definedName>
    <definedName name="IS_DOCUMENT" localSheetId="6">'ФХД_ Сведения по выплатам н (2'!$A$40</definedName>
    <definedName name="IS_DOCUMENT" localSheetId="4">'ФХД_ Сведения по выплатам на з'!$A$33</definedName>
    <definedName name="_xlnm.Print_Titles" localSheetId="5">Лист3!$4:$6</definedName>
    <definedName name="_xlnm.Print_Titles" localSheetId="2">'Поступления и выплаты'!$2:$4</definedName>
    <definedName name="_xlnm.Print_Area" localSheetId="5">Лист3!$A$1:$H$127</definedName>
    <definedName name="_xlnm.Print_Area" localSheetId="8">Лист4!$A$1:$L$47</definedName>
    <definedName name="_xlnm.Print_Area" localSheetId="2">'Поступления и выплаты'!$A$1:$Q$121</definedName>
    <definedName name="_xlnm.Print_Area" localSheetId="0">Титульный!$A$1:$Q$60</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7">'ФХД_ Сведения по выплатам АЦК'!$A$1:$DA$56</definedName>
    <definedName name="_xlnm.Print_Area" localSheetId="6">'ФХД_ Сведения по выплатам н (2'!$A$1:$DA$47</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CY26" i="25" l="1"/>
  <c r="CY28" i="25" s="1"/>
  <c r="CZ26" i="25"/>
  <c r="CZ29" i="25"/>
  <c r="CX27" i="25"/>
  <c r="CX26" i="25"/>
  <c r="E55" i="21" l="1"/>
  <c r="E43" i="21"/>
  <c r="E42" i="21"/>
  <c r="D41" i="4"/>
  <c r="E19" i="21" l="1"/>
  <c r="E9" i="21" s="1"/>
  <c r="E106" i="21" l="1"/>
  <c r="CX7" i="23" l="1"/>
  <c r="CX15" i="23" l="1"/>
  <c r="CX27" i="23"/>
  <c r="CX18" i="23"/>
  <c r="CX21" i="23"/>
  <c r="CX14" i="23" l="1"/>
  <c r="E44" i="21" l="1"/>
  <c r="E25" i="21"/>
  <c r="E29" i="21"/>
  <c r="E40" i="21" l="1"/>
  <c r="CY10" i="23" l="1"/>
  <c r="CZ10" i="23"/>
  <c r="DA10" i="23"/>
  <c r="CX10" i="23"/>
  <c r="G34" i="4" l="1"/>
  <c r="J34" i="4"/>
  <c r="D34" i="4"/>
  <c r="CW7" i="20" l="1"/>
  <c r="CW19" i="20"/>
  <c r="CW21" i="20"/>
  <c r="E13" i="21" l="1"/>
  <c r="M105" i="21"/>
  <c r="I105" i="21"/>
  <c r="M104" i="21"/>
  <c r="I104" i="21"/>
  <c r="F104" i="21"/>
  <c r="M103" i="21"/>
  <c r="I103" i="21"/>
  <c r="M101" i="21"/>
  <c r="I101" i="21"/>
  <c r="M100" i="21"/>
  <c r="I100" i="21"/>
  <c r="M99" i="21"/>
  <c r="I99" i="21"/>
  <c r="E99" i="21"/>
  <c r="O97" i="21"/>
  <c r="N97" i="21"/>
  <c r="K97" i="21"/>
  <c r="J97" i="21"/>
  <c r="H97" i="21"/>
  <c r="G97" i="21"/>
  <c r="F97" i="21"/>
  <c r="O77" i="21"/>
  <c r="N77" i="21"/>
  <c r="M77" i="21"/>
  <c r="M74" i="21" s="1"/>
  <c r="K77" i="21"/>
  <c r="K74" i="21" s="1"/>
  <c r="J77" i="21"/>
  <c r="J74" i="21" s="1"/>
  <c r="I77" i="21"/>
  <c r="I74" i="21" s="1"/>
  <c r="G77" i="21"/>
  <c r="F77" i="21"/>
  <c r="L74" i="21"/>
  <c r="O70" i="21"/>
  <c r="M70" i="21" s="1"/>
  <c r="M68" i="21" s="1"/>
  <c r="K70" i="21"/>
  <c r="J70" i="21"/>
  <c r="G70" i="21"/>
  <c r="P68" i="21"/>
  <c r="N68" i="21"/>
  <c r="L68" i="21"/>
  <c r="H68" i="21"/>
  <c r="P59" i="21"/>
  <c r="O59" i="21"/>
  <c r="N59" i="21"/>
  <c r="L59" i="21"/>
  <c r="K59" i="21"/>
  <c r="J59" i="21"/>
  <c r="I59" i="21"/>
  <c r="H59" i="21"/>
  <c r="G59" i="21"/>
  <c r="F59" i="21"/>
  <c r="O57" i="21"/>
  <c r="K57" i="21"/>
  <c r="G57" i="21"/>
  <c r="O55" i="21"/>
  <c r="N55" i="21"/>
  <c r="N53" i="21" s="1"/>
  <c r="K55" i="21"/>
  <c r="K53" i="21" s="1"/>
  <c r="J55" i="21"/>
  <c r="J53" i="21" s="1"/>
  <c r="G55" i="21"/>
  <c r="F55" i="21"/>
  <c r="F53" i="21" s="1"/>
  <c r="P53" i="21"/>
  <c r="M53" i="21"/>
  <c r="L53" i="21"/>
  <c r="I53" i="21"/>
  <c r="H53" i="21"/>
  <c r="E53" i="21"/>
  <c r="E37" i="21" s="1"/>
  <c r="M50" i="21"/>
  <c r="I50" i="21"/>
  <c r="G50" i="21"/>
  <c r="M49" i="21"/>
  <c r="I49" i="21"/>
  <c r="M48" i="21"/>
  <c r="I48" i="21"/>
  <c r="M47" i="21"/>
  <c r="I47" i="21"/>
  <c r="E47" i="21"/>
  <c r="P44" i="21"/>
  <c r="P37" i="21" s="1"/>
  <c r="O44" i="21"/>
  <c r="N44" i="21"/>
  <c r="L44" i="21"/>
  <c r="K44" i="21"/>
  <c r="J44" i="21"/>
  <c r="H44" i="21"/>
  <c r="F44" i="21"/>
  <c r="M43" i="21"/>
  <c r="M40" i="21" s="1"/>
  <c r="I43" i="21"/>
  <c r="I40" i="21" s="1"/>
  <c r="O40" i="21"/>
  <c r="N40" i="21"/>
  <c r="L40" i="21"/>
  <c r="K40" i="21"/>
  <c r="J40" i="21"/>
  <c r="G40" i="21"/>
  <c r="F40" i="21"/>
  <c r="H37" i="21"/>
  <c r="H35" i="21" s="1"/>
  <c r="H22" i="21"/>
  <c r="H9" i="21" s="1"/>
  <c r="P22" i="21"/>
  <c r="P9" i="21" s="1"/>
  <c r="O15" i="21"/>
  <c r="M15" i="21" s="1"/>
  <c r="K15" i="21"/>
  <c r="I15" i="21" s="1"/>
  <c r="G15" i="21"/>
  <c r="O13" i="21"/>
  <c r="O9" i="21" s="1"/>
  <c r="N13" i="21"/>
  <c r="N9" i="21" s="1"/>
  <c r="K13" i="21"/>
  <c r="K9" i="21" s="1"/>
  <c r="J13" i="21"/>
  <c r="G13" i="21"/>
  <c r="G9" i="21" s="1"/>
  <c r="F13" i="21"/>
  <c r="F9" i="21" s="1"/>
  <c r="L37" i="21" l="1"/>
  <c r="L35" i="21" s="1"/>
  <c r="P35" i="21"/>
  <c r="I44" i="21"/>
  <c r="I37" i="21" s="1"/>
  <c r="E97" i="21"/>
  <c r="E91" i="21" s="1"/>
  <c r="I97" i="21"/>
  <c r="I91" i="21" s="1"/>
  <c r="G53" i="21"/>
  <c r="M97" i="21"/>
  <c r="M91" i="21" s="1"/>
  <c r="G68" i="21"/>
  <c r="J9" i="21"/>
  <c r="I9" i="21" s="1"/>
  <c r="I13" i="21"/>
  <c r="M9" i="21"/>
  <c r="M44" i="21"/>
  <c r="M37" i="21" s="1"/>
  <c r="K68" i="21"/>
  <c r="G44" i="21"/>
  <c r="J37" i="21"/>
  <c r="N37" i="21"/>
  <c r="N35" i="21" s="1"/>
  <c r="F37" i="21"/>
  <c r="O53" i="21"/>
  <c r="O37" i="21" s="1"/>
  <c r="J68" i="21"/>
  <c r="M13" i="21"/>
  <c r="K37" i="21"/>
  <c r="O68" i="21"/>
  <c r="E77" i="21"/>
  <c r="E74" i="21" s="1"/>
  <c r="E68" i="21" s="1"/>
  <c r="I70" i="21"/>
  <c r="I68" i="21" s="1"/>
  <c r="F68" i="21"/>
  <c r="J35" i="21" l="1"/>
  <c r="G37" i="21"/>
  <c r="G35" i="21" s="1"/>
  <c r="I35" i="21"/>
  <c r="M35" i="21"/>
  <c r="K35" i="21"/>
  <c r="E35" i="21"/>
  <c r="F35" i="21"/>
  <c r="O35" i="21"/>
  <c r="E45" i="3" l="1"/>
  <c r="G103" i="3" l="1"/>
  <c r="F103" i="3"/>
  <c r="L25" i="4" l="1"/>
  <c r="I25" i="4"/>
  <c r="F25" i="4"/>
  <c r="K24" i="4"/>
  <c r="H24" i="4"/>
  <c r="E24" i="4"/>
  <c r="K23" i="4"/>
  <c r="H23" i="4"/>
  <c r="E23" i="4"/>
  <c r="K22" i="4"/>
  <c r="H22" i="4"/>
  <c r="E22" i="4"/>
  <c r="L15" i="4"/>
  <c r="I15" i="4"/>
  <c r="F15" i="4"/>
  <c r="F36" i="3" l="1"/>
  <c r="F45" i="3" s="1"/>
  <c r="G36" i="3"/>
  <c r="G45" i="3" s="1"/>
  <c r="G30" i="3" l="1"/>
  <c r="G7" i="3" s="1"/>
  <c r="G79" i="3"/>
  <c r="G87" i="3" s="1"/>
  <c r="F30" i="3" l="1"/>
  <c r="F7" i="3" s="1"/>
  <c r="E79" i="3" l="1"/>
  <c r="E30" i="3" s="1"/>
  <c r="E7" i="3" s="1"/>
  <c r="E87" i="3" l="1"/>
  <c r="E103" i="3" l="1"/>
  <c r="F79" i="3"/>
  <c r="F87" i="3" s="1"/>
</calcChain>
</file>

<file path=xl/sharedStrings.xml><?xml version="1.0" encoding="utf-8"?>
<sst xmlns="http://schemas.openxmlformats.org/spreadsheetml/2006/main" count="1778" uniqueCount="499">
  <si>
    <t xml:space="preserve">Орган, осуществляющий </t>
  </si>
  <si>
    <t xml:space="preserve">Единица измерения: руб         </t>
  </si>
  <si>
    <t>Раздел 1. Поступления и выплаты</t>
  </si>
  <si>
    <t>Наименование показателя</t>
  </si>
  <si>
    <t>Код строки</t>
  </si>
  <si>
    <t>Сумма</t>
  </si>
  <si>
    <t>за пределами планового периода</t>
  </si>
  <si>
    <t>х</t>
  </si>
  <si>
    <t>Доходы, всего</t>
  </si>
  <si>
    <t>в том числе:</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</si>
  <si>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</si>
  <si>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</si>
  <si>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</si>
  <si>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</si>
  <si>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</si>
  <si>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от «__»__________20__г.</t>
  </si>
  <si>
    <t>Код по бюджетной классификации Российской Федерации</t>
  </si>
  <si>
    <t>Аналитический код</t>
  </si>
  <si>
    <t>Остаток средств на начало текущего финансового года</t>
  </si>
  <si>
    <t>Расходы, всего</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</si>
  <si>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</si>
  <si>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</si>
  <si>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в Разделе 2 «Сведения по выплатам на закупку товаров, работ, услуг» Плана.</t>
  </si>
  <si>
    <t>№ п/п</t>
  </si>
  <si>
    <t>Коды строк</t>
  </si>
  <si>
    <t>Год начала закупки</t>
  </si>
  <si>
    <t xml:space="preserve">Выплаты на закупку товаров, работ, услуг, </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</si>
  <si>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</si>
  <si>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</si>
  <si>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</si>
  <si>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</si>
  <si>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</si>
  <si>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</si>
  <si>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</si>
  <si>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</si>
  <si>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1.3.</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</si>
  <si>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</si>
  <si>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</si>
  <si>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</si>
  <si>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</si>
  <si>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</si>
  <si>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</si>
  <si>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</si>
  <si>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</si>
  <si>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</si>
  <si>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</si>
  <si>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</si>
  <si>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</si>
  <si>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</si>
  <si>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</si>
  <si>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</si>
  <si>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</si>
  <si>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</si>
  <si>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</si>
  <si>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</si>
  <si>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</si>
  <si>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</si>
  <si>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</si>
  <si>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</si>
  <si>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</si>
  <si>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</si>
  <si>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в соответствии с Федеральным законом № 223-ФЗ</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</si>
  <si>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</si>
  <si>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</si>
  <si>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</si>
  <si>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</si>
  <si>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</si>
  <si>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 xml:space="preserve">   в том числе по году начала закупки:</t>
  </si>
  <si>
    <t>СОГЛАСОВАНО</t>
  </si>
  <si>
    <t>«____»__________________ 20__г.</t>
  </si>
  <si>
    <t xml:space="preserve"> (куратор учреждения)</t>
  </si>
  <si>
    <t xml:space="preserve">Обоснования (расчеты) плановых показателей поступлений и выплат. </t>
  </si>
  <si>
    <t>Обоснования (расчеты) плановых показателей поступлений.</t>
  </si>
  <si>
    <t>Наименование</t>
  </si>
  <si>
    <t>Ед.изм.</t>
  </si>
  <si>
    <t>Наименование услуг (работ)</t>
  </si>
  <si>
    <t>Всего доходов, руб</t>
  </si>
  <si>
    <t>Доходы от оказания услуг (выполнения работ) в рамках установленного муниципального задания</t>
  </si>
  <si>
    <t>Объем услуг (работ), установленный муниципальным заданием</t>
  </si>
  <si>
    <t>Планируемая стоимость за единицу, руб</t>
  </si>
  <si>
    <t>Расчет объема доходов</t>
  </si>
  <si>
    <t>Всего на 20__год (на текущий финансовый год), руб</t>
  </si>
  <si>
    <t>Всего на 20__год (на первый год планового периода), руб</t>
  </si>
  <si>
    <t>Всего на 20__год (на второй год планового периода), руб</t>
  </si>
  <si>
    <t>Доходы в виде целевых субсидий, а также субсидий на осуществление капитальных вложений</t>
  </si>
  <si>
    <t>Доходы от операций с активами (в том числе доходы от реализации неиспользуемого имущества, утиля, невозвратной тары, лома черных и цветных металлов)</t>
  </si>
  <si>
    <t>УТВЕРЖДАЮ</t>
  </si>
  <si>
    <t>Директор</t>
  </si>
  <si>
    <t>МАУ "Театр актера и куклы Петрушка"</t>
  </si>
  <si>
    <t>(руководитель, учреждение)</t>
  </si>
  <si>
    <t>Е.А. Блинова</t>
  </si>
  <si>
    <t>"___ "_________20____ г.</t>
  </si>
  <si>
    <t>(на 2020г. и плановый период 2021 и 2022 годов)</t>
  </si>
  <si>
    <t>Администрация муниципального образования городской округ город Сургут</t>
  </si>
  <si>
    <t>функции и полномочия учредителя</t>
  </si>
  <si>
    <t>Учреждение</t>
  </si>
  <si>
    <t>муниципальное автономное учреждение «Театр актера и куклы «Петрушка»</t>
  </si>
  <si>
    <t>О.В. Кондрашенко</t>
  </si>
  <si>
    <t>Ведущий экономист</t>
  </si>
  <si>
    <t>на 2020 год (на текущий финансовый год)</t>
  </si>
  <si>
    <t>на 2021 год (на первый год планового периода)</t>
  </si>
  <si>
    <t>на 2022 год (на второй год планового периода)</t>
  </si>
  <si>
    <t>1.1</t>
  </si>
  <si>
    <t>1.2</t>
  </si>
  <si>
    <t>1.3</t>
  </si>
  <si>
    <t>1.4</t>
  </si>
  <si>
    <t>2.1</t>
  </si>
  <si>
    <t>2.2</t>
  </si>
  <si>
    <t>2.3</t>
  </si>
  <si>
    <t>2</t>
  </si>
  <si>
    <t>3</t>
  </si>
  <si>
    <t>3.1</t>
  </si>
  <si>
    <t>3.2</t>
  </si>
  <si>
    <t>3.3</t>
  </si>
  <si>
    <t>4</t>
  </si>
  <si>
    <t>4.1</t>
  </si>
  <si>
    <t>5</t>
  </si>
  <si>
    <t>6</t>
  </si>
  <si>
    <t>7</t>
  </si>
  <si>
    <t>на 2020 г. (текущий финансовый год)</t>
  </si>
  <si>
    <t>на 2021 г. (первый год планового периода)</t>
  </si>
  <si>
    <t>на 2022 г. (второй год планового периода)</t>
  </si>
  <si>
    <t>0001</t>
  </si>
  <si>
    <t>0002</t>
  </si>
  <si>
    <t>Остаток средств на конец текущего финансового года</t>
  </si>
  <si>
    <t>8 (3462)35-12-56</t>
  </si>
  <si>
    <t>Организация и проведение культурно-массовых мероприятий
(культурно-массовых (иные зрелищные мероприятия))    бесплатно</t>
  </si>
  <si>
    <t xml:space="preserve"> число зрителей, человек</t>
  </si>
  <si>
    <t xml:space="preserve"> - </t>
  </si>
  <si>
    <t>Организация и проведение культурно-массовых мероприятий (культурно-массовых (иные зрелищные
 мероприятия)) платная</t>
  </si>
  <si>
    <t>количество публичных выступлений, единица</t>
  </si>
  <si>
    <t>Создание спектаклей с учетом всех форм (малая форма (камерный спектакль))</t>
  </si>
  <si>
    <t>количество проведенных мероприятий, единица</t>
  </si>
  <si>
    <t>Показ (организация показа) спектаклей (театральных постановок).С учетом всех форм.На выезде</t>
  </si>
  <si>
    <t>число зрителей,человек</t>
  </si>
  <si>
    <t>Показ (организация показа) спектаклей (театральных постановок).С учетом всех форм.На гастролях</t>
  </si>
  <si>
    <t>число зрителей, человек</t>
  </si>
  <si>
    <t>Прочие доходы, поступающие для обеспечения оказания услуг (выполнения работ) в рамках установленного муниципального задания</t>
  </si>
  <si>
    <t>Источник доходов : субсидия на выполнение муниципального задания</t>
  </si>
  <si>
    <t>КОСГУ : 130</t>
  </si>
  <si>
    <t>N п/п</t>
  </si>
  <si>
    <t>Наименование дохода</t>
  </si>
  <si>
    <t>Всего доходов на 2020 год (на текущий финансовый год), руб</t>
  </si>
  <si>
    <t>Всего доходов на 2021 год (на первый год планового периода), руб</t>
  </si>
  <si>
    <t>Всего доходов на 2022 год (на второй год планового периода), руб</t>
  </si>
  <si>
    <t>1.</t>
  </si>
  <si>
    <t>Объем расходов 
на содержание недвижимого имущества и особого ценного движимого имущества, расходов на уплату налогов</t>
  </si>
  <si>
    <t>рублей</t>
  </si>
  <si>
    <t>Итого :</t>
  </si>
  <si>
    <t xml:space="preserve">План финансово-хозяйственной деятельности на 2020 г. </t>
  </si>
  <si>
    <t>Раздел 2. Сведения по выплатам на закупки товаров, работ, услуг</t>
  </si>
  <si>
    <t>всего</t>
  </si>
  <si>
    <t>и Федерального закона от 18.07.2011г. № 223-ФЗ «О закупках товаров, работ, услуг отдельными видами юридических лиц» (далее-Федеральный закон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</si>
  <si>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</si>
  <si>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Всего на 2020 год (на текущий финансовый год), руб</t>
  </si>
  <si>
    <t>Всего на 2021 год (на первый год планового периода), руб</t>
  </si>
  <si>
    <t>Всего на 2022 год (на второй год планового периода), руб</t>
  </si>
  <si>
    <t xml:space="preserve">Субсидия на цели, не связанные с финансовым обеспечением выполнения муниципального задания </t>
  </si>
  <si>
    <t>-</t>
  </si>
  <si>
    <t>Выплаты, уменьшающие доход, всего</t>
  </si>
  <si>
    <t>2.</t>
  </si>
  <si>
    <t>3.</t>
  </si>
  <si>
    <t>5.</t>
  </si>
  <si>
    <t>6.</t>
  </si>
  <si>
    <t>Источник доходов :  приносящая доход деятельность</t>
  </si>
  <si>
    <t xml:space="preserve">Источник доходов : субсидия на цели, не связанные с финансовым обеспечением выполнения муниципального задания </t>
  </si>
  <si>
    <r>
      <t>в соответствии с Федеральным законом № 223-ФЗ</t>
    </r>
    <r>
      <rPr>
        <vertAlign val="superscript"/>
        <sz val="11"/>
        <color theme="1"/>
        <rFont val="Times New Roman"/>
        <family val="1"/>
        <charset val="204"/>
      </rPr>
      <t>14</t>
    </r>
  </si>
  <si>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</si>
  <si>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</si>
  <si>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</si>
  <si>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</si>
  <si>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</si>
  <si>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</si>
  <si>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</si>
  <si>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</si>
  <si>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</si>
  <si>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</si>
  <si>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</si>
  <si>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</si>
  <si>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</si>
  <si>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</si>
  <si>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</si>
  <si>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</si>
  <si>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</si>
  <si>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 xml:space="preserve"> году закупки</t>
  </si>
  <si>
    <t>закона № 223-ФЗ</t>
  </si>
  <si>
    <t>№ 223-ФЗ</t>
  </si>
  <si>
    <t xml:space="preserve">                                                  подпись                         (должность)                                 (фамилия, инициалы)                                                                (телефон)               </t>
  </si>
  <si>
    <r>
      <t xml:space="preserve">________________________          </t>
    </r>
    <r>
      <rPr>
        <u/>
        <sz val="20"/>
        <color theme="1"/>
        <rFont val="Times New Roman"/>
        <family val="1"/>
        <charset val="204"/>
      </rPr>
      <t xml:space="preserve"> Фризен В.П.</t>
    </r>
  </si>
  <si>
    <t xml:space="preserve">                    (подпись)                                                    (расшифровка подписи)</t>
  </si>
  <si>
    <r>
      <t>от «      »января 2020г</t>
    </r>
    <r>
      <rPr>
        <b/>
        <sz val="11"/>
        <color theme="1"/>
        <rFont val="Times New Roman"/>
        <family val="1"/>
        <charset val="204"/>
      </rPr>
      <t>.</t>
    </r>
  </si>
  <si>
    <t xml:space="preserve"> Председатель Комитета культуры и туризма</t>
  </si>
  <si>
    <t>(подпись)</t>
  </si>
  <si>
    <t>(расшифровка подписи)</t>
  </si>
  <si>
    <t>"</t>
  </si>
  <si>
    <t xml:space="preserve"> г.</t>
  </si>
  <si>
    <t>на 2020 г</t>
  </si>
  <si>
    <t>на 2021 г</t>
  </si>
  <si>
    <t>на 2022 г</t>
  </si>
  <si>
    <t>текущий финансовый год</t>
  </si>
  <si>
    <t>первый год планового периода</t>
  </si>
  <si>
    <t>второй год планового периода</t>
  </si>
  <si>
    <t>1</t>
  </si>
  <si>
    <t>8</t>
  </si>
  <si>
    <t>1000</t>
  </si>
  <si>
    <t>000</t>
  </si>
  <si>
    <t>доходы от оказания услуг, работ, 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</si>
  <si>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</si>
  <si>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</si>
  <si>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</si>
  <si>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</si>
  <si>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1400</t>
  </si>
  <si>
    <t>150</t>
  </si>
  <si>
    <t>1410</t>
  </si>
  <si>
    <t>180</t>
  </si>
  <si>
    <t>1900</t>
  </si>
  <si>
    <t>1980</t>
  </si>
  <si>
    <t>1981</t>
  </si>
  <si>
    <t>510</t>
  </si>
  <si>
    <t>2000</t>
  </si>
  <si>
    <t>2100</t>
  </si>
  <si>
    <t>2110</t>
  </si>
  <si>
    <t>111</t>
  </si>
  <si>
    <t>2120</t>
  </si>
  <si>
    <t>112</t>
  </si>
  <si>
    <t>2140</t>
  </si>
  <si>
    <t>119</t>
  </si>
  <si>
    <t>2141</t>
  </si>
  <si>
    <t>2300</t>
  </si>
  <si>
    <t>850</t>
  </si>
  <si>
    <t>2310</t>
  </si>
  <si>
    <t>851</t>
  </si>
  <si>
    <t>2330</t>
  </si>
  <si>
    <t>853</t>
  </si>
  <si>
    <t>2600</t>
  </si>
  <si>
    <t>2640</t>
  </si>
  <si>
    <t>244</t>
  </si>
  <si>
    <t>2641</t>
  </si>
  <si>
    <t>221</t>
  </si>
  <si>
    <t>222</t>
  </si>
  <si>
    <t>223</t>
  </si>
  <si>
    <t>225</t>
  </si>
  <si>
    <t>226</t>
  </si>
  <si>
    <t xml:space="preserve">      Прочую закупку товаров, работ и услуг, всего</t>
  </si>
  <si>
    <t>310</t>
  </si>
  <si>
    <t>342</t>
  </si>
  <si>
    <t>345</t>
  </si>
  <si>
    <t>346</t>
  </si>
  <si>
    <t>349</t>
  </si>
  <si>
    <t>3000</t>
  </si>
  <si>
    <t>100</t>
  </si>
  <si>
    <t>3010</t>
  </si>
  <si>
    <t>3020</t>
  </si>
  <si>
    <t>3030</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</si>
  <si>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</si>
  <si>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</si>
  <si>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</si>
  <si>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</si>
  <si>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</si>
  <si>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</si>
  <si>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</si>
  <si>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</si>
  <si>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26100</t>
  </si>
  <si>
    <t>26200</t>
  </si>
  <si>
    <t>26300</t>
  </si>
  <si>
    <t>26400</t>
  </si>
  <si>
    <t>1.4.1</t>
  </si>
  <si>
    <t>26410</t>
  </si>
  <si>
    <t>1.4.1.1</t>
  </si>
  <si>
    <t>26411</t>
  </si>
  <si>
    <t>1.4.1.2</t>
  </si>
  <si>
    <t>26412</t>
  </si>
  <si>
    <t>1.4.2</t>
  </si>
  <si>
    <t>26420</t>
  </si>
  <si>
    <t>1.4.2.1</t>
  </si>
  <si>
    <t>26421</t>
  </si>
  <si>
    <t>1.4.2.2</t>
  </si>
  <si>
    <t>26422</t>
  </si>
  <si>
    <t>1.4.3</t>
  </si>
  <si>
    <t>26430</t>
  </si>
  <si>
    <t>1.4.4</t>
  </si>
  <si>
    <t>1.4.4.1</t>
  </si>
  <si>
    <t>1.4.4.2</t>
  </si>
  <si>
    <t>26450</t>
  </si>
  <si>
    <t>26451</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</si>
  <si>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</si>
  <si>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</si>
  <si>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</si>
  <si>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26510</t>
  </si>
  <si>
    <t>26600</t>
  </si>
  <si>
    <t>26610</t>
  </si>
  <si>
    <t>(должность)</t>
  </si>
  <si>
    <t>Исполнитель</t>
  </si>
  <si>
    <t>(фамилия, инициалы)</t>
  </si>
  <si>
    <t>(телефон)</t>
  </si>
  <si>
    <t>2020</t>
  </si>
  <si>
    <t>(наименование должности уполномоченного лица органа-учредителя)</t>
  </si>
  <si>
    <t>КОСГУ : 150</t>
  </si>
  <si>
    <t xml:space="preserve">   Поступления от иной, приносящей доход деятельности</t>
  </si>
  <si>
    <t>1230</t>
  </si>
  <si>
    <t xml:space="preserve">   Безвозмездные денежные поступления, всего</t>
  </si>
  <si>
    <t xml:space="preserve">      Целевые субсидии</t>
  </si>
  <si>
    <t xml:space="preserve">   Доходы от операций с активами, всего</t>
  </si>
  <si>
    <t xml:space="preserve">      Прочие поступления, всего</t>
  </si>
  <si>
    <t xml:space="preserve">         Увеличение остатков денежных средств за счет возврата дебиторской задолженности прошлых лет</t>
  </si>
  <si>
    <t xml:space="preserve">   Выплаты персоналу, всего</t>
  </si>
  <si>
    <t xml:space="preserve">      Оплата труда и начисления на выплаты по оплате труда</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</si>
  <si>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</si>
  <si>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</si>
  <si>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</si>
  <si>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</si>
  <si>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</si>
  <si>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</si>
  <si>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 xml:space="preserve">         Прочие выплаты персоналу, в том числе компенсационного характера</t>
  </si>
  <si>
    <t>2121</t>
  </si>
  <si>
    <t>212</t>
  </si>
  <si>
    <t>214</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</si>
  <si>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</si>
  <si>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</si>
  <si>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213</t>
  </si>
  <si>
    <t xml:space="preserve">   Уплату налогов, сборов и иных платежей, всего</t>
  </si>
  <si>
    <t xml:space="preserve">      Налог на имущество организаций и земельный налог</t>
  </si>
  <si>
    <t>291</t>
  </si>
  <si>
    <t xml:space="preserve">      Уплата штрафов (в том числе административных), пеней, иных платежей</t>
  </si>
  <si>
    <t>297</t>
  </si>
  <si>
    <t xml:space="preserve">   Расходы на закупку товаров, работ, услуг, всего</t>
  </si>
  <si>
    <t xml:space="preserve">         Прочие работы, услуги</t>
  </si>
  <si>
    <t xml:space="preserve">         Услуги связи</t>
  </si>
  <si>
    <t xml:space="preserve">         Транспортные услуги</t>
  </si>
  <si>
    <t xml:space="preserve">         Коммунальные услуги</t>
  </si>
  <si>
    <t xml:space="preserve">         Работы, услуги по содержанию имущества</t>
  </si>
  <si>
    <t xml:space="preserve">         Увеличение стоимости основных средств</t>
  </si>
  <si>
    <t xml:space="preserve">         Увеличение стоимости материальных запасов</t>
  </si>
  <si>
    <t>Налог на прибыль</t>
  </si>
  <si>
    <t>Налог на добавленную стоимость</t>
  </si>
  <si>
    <t>Прочие налоги, уменьшающие доход</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</si>
  <si>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</si>
  <si>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2019</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</si>
  <si>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</si>
  <si>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</si>
  <si>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</si>
  <si>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 xml:space="preserve">  За счет субсидий, предоставляемых на финансовое обеспечение выполнения государственного (муниципального) задания</t>
  </si>
  <si>
    <t xml:space="preserve">   В соответствии с Федеральным законом № 44-ФЗ</t>
  </si>
  <si>
    <t xml:space="preserve">   В соответствии с Федеральным законом № 223-ФЗ</t>
  </si>
  <si>
    <t xml:space="preserve">  За счет субсидий, предоставляемых в соответствии с абзацем вторым пункта 1 статьи 78.1 Бюджетного кодекса Российской Федерации</t>
  </si>
  <si>
    <t xml:space="preserve">  За счет субсидий, предоставляемых на осуществление капитальных вложений</t>
  </si>
  <si>
    <t xml:space="preserve">  За счет прочих источников финансового обеспечения</t>
  </si>
  <si>
    <t/>
  </si>
  <si>
    <t xml:space="preserve"> В том числе по году начала закупки</t>
  </si>
  <si>
    <t>2021</t>
  </si>
  <si>
    <t>2022</t>
  </si>
  <si>
    <t>(3462) 35-12-56</t>
  </si>
  <si>
    <t>Председатель Комитета культуры и туризма</t>
  </si>
  <si>
    <t>на 2020г. текущий финансовый год</t>
  </si>
  <si>
    <t>на 2021г. первый год планового периода</t>
  </si>
  <si>
    <t>на 2022г. второй год планового периода</t>
  </si>
  <si>
    <t>x</t>
  </si>
  <si>
    <t>доходы от собственности, всего</t>
  </si>
  <si>
    <t>доходы от оказания услуг, работ, компенсации затрат учреждений, всего в том числе:</t>
  </si>
  <si>
    <t xml:space="preserve">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</si>
  <si>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доходы от штрафов, пеней, иных сумм принудительного изъятия, всего</t>
  </si>
  <si>
    <t>безвозмездные денежные поступления, всего</t>
  </si>
  <si>
    <t>прочие доходы, всего</t>
  </si>
  <si>
    <t>субсидии на осуществление капитальных вложений</t>
  </si>
  <si>
    <t>доходы от операций с активами, всего</t>
  </si>
  <si>
    <t>прочие поступления, всего</t>
  </si>
  <si>
    <t>из них:</t>
  </si>
  <si>
    <t>увеличение остатков денежных средств за счет  возврата дебиторской задолженности прошлых лет</t>
  </si>
  <si>
    <t>возврат обеспечения заявок при проведении конкурсов (аукционов), а также обеспечения исполнения конрактов (договоров)</t>
  </si>
  <si>
    <t>в том числе: на выплаты персоналу, всего</t>
  </si>
  <si>
    <t>оплата труда</t>
  </si>
  <si>
    <t>заработная плата</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</si>
  <si>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</si>
  <si>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</si>
  <si>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</si>
  <si>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</si>
  <si>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</si>
  <si>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</si>
  <si>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</si>
  <si>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</si>
  <si>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</si>
  <si>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</si>
  <si>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 xml:space="preserve"> 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</si>
  <si>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</si>
  <si>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</si>
  <si>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</si>
  <si>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</si>
  <si>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</si>
  <si>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</si>
  <si>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</si>
  <si>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</si>
  <si>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</si>
  <si>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</si>
  <si>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гранты, предоставляемые другим организациям и физическим лицам</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</si>
  <si>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</si>
  <si>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</si>
  <si>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</si>
  <si>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</si>
  <si>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</si>
  <si>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прочую закупку товаров, работ и услуг, всего</t>
  </si>
  <si>
    <t>услуги связи</t>
  </si>
  <si>
    <t>транспортные услуги</t>
  </si>
  <si>
    <t>коммунальные услуги</t>
  </si>
  <si>
    <t>работы, услуги по содержанию имущества</t>
  </si>
  <si>
    <t>прочие работы, услуги</t>
  </si>
  <si>
    <t>увеличение стоимости основных средств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</si>
  <si>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</si>
  <si>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</si>
  <si>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</si>
  <si>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прибыль</t>
  </si>
  <si>
    <t>налог на добавленную стоимость</t>
  </si>
  <si>
    <t>прочие налоги, уменьшающие доход</t>
  </si>
  <si>
    <t>Прочие выплаты, всего</t>
  </si>
  <si>
    <t>возврат в бюджет средств субсидии</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</si>
  <si>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</si>
  <si>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</si>
  <si>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</si>
  <si>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</si>
  <si>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</si>
  <si>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выплата на обеспечение заявок при проведении конкурсов (аукционов), а также обеспечение исполнения контрактов (договоров)</t>
  </si>
  <si>
    <t>арендная плата за пользование имуществом</t>
  </si>
  <si>
    <t>увеличение стоимости материальных запасов</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</si>
  <si>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</si>
  <si>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</si>
  <si>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</si>
  <si>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</si>
  <si>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</si>
  <si>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</si>
  <si>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</si>
  <si>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</si>
  <si>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</si>
  <si>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</si>
  <si>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</si>
  <si>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</si>
  <si>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</si>
  <si>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</si>
  <si>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</si>
  <si>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</si>
  <si>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</si>
  <si>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</si>
  <si>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</si>
  <si>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</si>
  <si>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</si>
  <si>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</si>
  <si>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</si>
  <si>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</si>
  <si>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</si>
  <si>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</si>
  <si>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</si>
  <si>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</si>
  <si>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</si>
  <si>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</si>
  <si>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</si>
  <si>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</si>
  <si>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</si>
  <si>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</si>
  <si>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Код по бюджетной классификации</t>
  </si>
  <si>
    <t>30</t>
  </si>
  <si>
    <t>апреля</t>
  </si>
  <si>
    <t>Акулов А.А.</t>
  </si>
  <si>
    <t>20</t>
  </si>
  <si>
    <t>Объем расходов 
на приобретение основных средств</t>
  </si>
  <si>
    <t>иные выплаты населению</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</si>
  <si>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</si>
  <si>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</si>
  <si>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</si>
  <si>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 xml:space="preserve">взносы в международные организации </t>
  </si>
  <si>
    <t>в том числе целевые субсидии</t>
  </si>
  <si>
    <t>1.3.1</t>
  </si>
  <si>
    <t>1.3.2</t>
  </si>
  <si>
    <t>в том числе в соответствии с Федеральным законом №44-ФЗ</t>
  </si>
  <si>
    <t>26310</t>
  </si>
  <si>
    <t>в том числе в соответствии с Федеральным законом №223-ФЗ</t>
  </si>
  <si>
    <r>
      <t xml:space="preserve">из них </t>
    </r>
    <r>
      <rPr>
        <sz val="8"/>
        <color indexed="8"/>
        <rFont val="Times New Roman"/>
        <family val="1"/>
        <charset val="204"/>
      </rPr>
      <t>10.1</t>
    </r>
  </si>
  <si>
    <t>26310.1</t>
  </si>
  <si>
    <t>26320</t>
  </si>
  <si>
    <t>26421.1</t>
  </si>
  <si>
    <t>26430.1</t>
  </si>
  <si>
    <t xml:space="preserve">за счет средств обязательного медицинского страхования </t>
  </si>
  <si>
    <t>26440</t>
  </si>
  <si>
    <t>26441</t>
  </si>
  <si>
    <t>26442</t>
  </si>
  <si>
    <t>1.4.5</t>
  </si>
  <si>
    <t>1.4.5.1</t>
  </si>
  <si>
    <t>1.4.5.2</t>
  </si>
  <si>
    <t>26451.1</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</si>
  <si>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</si>
  <si>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</si>
  <si>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За счет субсидий, предоставляемых на финансовое обеспечение выполнения государственного (муниципального) задания</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</si>
  <si>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</si>
  <si>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 том числе в соответствии с Федеральным законом № 44-ФЗ</t>
  </si>
  <si>
    <t>в том числе соответствии с Федеральным законом № 44-ФЗ</t>
  </si>
  <si>
    <t xml:space="preserve">в том числе в соответствии с Федеральным законом № 223-ФЗ </t>
  </si>
  <si>
    <r>
      <t xml:space="preserve"> в том числе в соответствии с Федеральным законом № 223-ФЗ </t>
    </r>
    <r>
      <rPr>
        <sz val="8"/>
        <color indexed="8"/>
        <rFont val="Times New Roman"/>
        <family val="1"/>
        <charset val="204"/>
      </rPr>
      <t>14</t>
    </r>
  </si>
  <si>
    <t>За счет субсидий, предоставляемых на осуществление капитальных вложений</t>
  </si>
  <si>
    <t xml:space="preserve">в том числе в соответствии с Федеральным аконом №44-ФЗ </t>
  </si>
  <si>
    <r>
      <t xml:space="preserve">в том числе в соответствии с Федеральным законом № 223-ФЗ </t>
    </r>
    <r>
      <rPr>
        <sz val="8"/>
        <color indexed="8"/>
        <rFont val="Times New Roman"/>
        <family val="1"/>
        <charset val="204"/>
      </rPr>
      <t>14</t>
    </r>
  </si>
  <si>
    <t xml:space="preserve">  в том числе в соответствии с Федеральным законом № 44-ФЗ</t>
  </si>
  <si>
    <t xml:space="preserve"> в том числе в соответствии с Федеральным законом № 223-ФЗ</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</si>
</sst>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0.00\ _₽"/>
    <numFmt numFmtId="165" formatCode="0.0"/>
    <numFmt numFmtId="166" formatCode="_-* #,##0.00_-;\-* #,##0.00_-;_-* &quot;-&quot;??_-;_-@_-"/>
    <numFmt numFmtId="167" formatCode="_-&quot;Ј&quot;* #,##0_-;\-&quot;Ј&quot;* #,##0_-;_-&quot;Ј&quot;* &quot;-&quot;_-;_-@_-"/>
    <numFmt numFmtId="168" formatCode="_-&quot;Ј&quot;* #,##0.00_-;\-&quot;Ј&quot;* #,##0.00_-;_-&quot;Ј&quot;* &quot;-&quot;??_-;_-@_-"/>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_-* #,##0\ _F_-;\-* #,##0\ _F_-;_-* &quot;-&quot;\ _F_-;_-@_-"/>
    <numFmt numFmtId="174" formatCode="_-* #,##0.00\ _F_-;\-* #,##0.00\ _F_-;_-* &quot;-&quot;??\ _F_-;_-@_-"/>
    <numFmt numFmtId="175" formatCode="_-* #,##0.00_р_._-;\-* #,##0.00_р_._-;_-* &quot;-&quot;??_р_._-;_-@_-"/>
    <numFmt numFmtId="180" formatCode="?"/>
  </numFmts>
  <fonts count="48">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16"/>
      <color theme="1"/>
      <name val="Times New Roman"/>
      <family val="1"/>
      <charset val="204"/>
    </font>
    <font>
      <sz val="14"/>
      <color theme="1"/>
      <name val="Times New Roman"/>
      <family val="1"/>
      <charset val="204"/>
    </font>
    <font>
      <sz val="13.5"/>
      <color theme="1"/>
      <name val="Times New Roman"/>
      <family val="1"/>
      <charset val="204"/>
    </font>
    <font>
      <sz val="11"/>
      <color theme="1"/>
      <name val="Calibri"/>
      <family val="2"/>
      <scheme val="minor"/>
    </font>
    <font>
      <sz val="10"/>
      <name val="Times New Roman"/>
      <family val="1"/>
      <charset val="204"/>
    </font>
    <font>
      <sz val="10"/>
      <name val="Arial"/>
      <family val="2"/>
      <charset val="204"/>
    </font>
    <font>
      <sz val="10"/>
      <name val="Helv"/>
      <family val="2"/>
      <charset val="204"/>
    </font>
    <font>
      <sz val="10"/>
      <name val="Arial Cyr"/>
      <charset val="204"/>
    </font>
    <font>
      <sz val="10"/>
      <name val="Helv"/>
      <charset val="204"/>
    </font>
    <font>
      <sz val="8"/>
      <name val="Helvetica-Narrow"/>
      <family val="2"/>
    </font>
    <font>
      <b/>
      <sz val="11"/>
      <color theme="1"/>
      <name val="Times New Roman"/>
      <family val="1"/>
      <charset val="204"/>
    </font>
    <font>
      <sz val="11"/>
      <name val="Times New Roman"/>
      <family val="1"/>
      <charset val="204"/>
    </font>
    <font>
      <i/>
      <sz val="11"/>
      <color theme="1"/>
      <name val="Times New Roman"/>
      <family val="1"/>
      <charset val="204"/>
    </font>
    <font>
      <sz val="18"/>
      <color theme="1"/>
      <name val="Times New Roman"/>
      <family val="1"/>
      <charset val="204"/>
    </font>
    <font>
      <u/>
      <sz val="18"/>
      <color theme="1"/>
      <name val="Times New Roman"/>
      <family val="1"/>
      <charset val="204"/>
    </font>
    <font>
      <u/>
      <sz val="11"/>
      <color theme="1"/>
      <name val="Times New Roman"/>
      <family val="1"/>
      <charset val="204"/>
    </font>
    <font>
      <vertAlign val="superscript"/>
      <sz val="11"/>
      <color theme="1"/>
      <name val="Times New Roman"/>
      <family val="1"/>
      <charset val="204"/>
    </font>
    <font>
      <u/>
      <sz val="16"/>
      <color theme="1"/>
      <name val="Times New Roman"/>
      <family val="1"/>
      <charset val="204"/>
    </font>
    <font>
      <sz val="20"/>
      <color theme="1"/>
      <name val="Times New Roman"/>
      <family val="1"/>
      <charset val="204"/>
    </font>
    <font>
      <u/>
      <sz val="20"/>
      <color theme="1"/>
      <name val="Times New Roman"/>
      <family val="1"/>
      <charset val="204"/>
    </font>
    <font>
      <sz val="10"/>
      <name val="Arial"/>
      <family val="2"/>
      <charset val="204"/>
    </font>
    <font>
      <sz val="11"/>
      <color indexed="8"/>
      <name val="Calibri"/>
      <family val="2"/>
      <scheme val="minor"/>
    </font>
    <font>
      <sz val="6"/>
      <color indexed="8"/>
      <name val="Times New Roman"/>
      <family val="1"/>
      <charset val="204"/>
    </font>
    <font>
      <sz val="8"/>
      <color indexed="8"/>
      <name val="Times New Roman"/>
      <family val="1"/>
      <charset val="204"/>
    </font>
    <font>
      <b/>
      <sz val="8"/>
      <color indexed="8"/>
      <name val="Times New Roman"/>
      <family val="1"/>
      <charset val="204"/>
    </font>
    <font>
      <b/>
      <sz val="10"/>
      <color indexed="8"/>
      <name val="Times New Roman"/>
      <family val="1"/>
      <charset val="204"/>
    </font>
    <font>
      <sz val="10"/>
      <color indexed="8"/>
      <name val="Times New Roman"/>
      <family val="1"/>
      <charset val="204"/>
    </font>
    <font>
      <sz val="11"/>
      <color indexed="8"/>
      <name val="Times New Roman"/>
      <family val="1"/>
      <charset val="204"/>
    </font>
    <font>
      <b/>
      <sz val="12"/>
      <color indexed="8"/>
      <name val="Times New Roman"/>
      <family val="1"/>
      <charset val="204"/>
    </font>
    <font>
      <sz val="12"/>
      <color indexed="8"/>
      <name val="Calibri"/>
      <family val="2"/>
      <scheme val="minor"/>
    </font>
    <font>
      <sz val="12"/>
      <color indexed="8"/>
      <name val="Times New Roman"/>
      <family val="1"/>
      <charset val="204"/>
    </font>
    <font>
      <sz val="16"/>
      <color indexed="8"/>
      <name val="Times New Roman"/>
      <family val="1"/>
      <charset val="204"/>
    </font>
    <font>
      <u/>
      <sz val="11"/>
      <color theme="10"/>
      <name val="Calibri"/>
      <family val="2"/>
      <scheme val="minor"/>
    </font>
    <font>
      <b/>
      <i/>
      <sz val="11"/>
      <color theme="1"/>
      <name val="Times New Roman"/>
      <family val="1"/>
      <charset val="204"/>
    </font>
    <font>
      <i/>
      <sz val="11"/>
      <name val="Times New Roman"/>
      <family val="1"/>
      <charset val="204"/>
    </font>
    <font>
      <sz val="11"/>
      <color rgb="FFFF0000"/>
      <name val="Times New Roman"/>
      <family val="1"/>
      <charset val="204"/>
    </font>
    <font>
      <u/>
      <sz val="11"/>
      <color theme="10"/>
      <name val="Times New Roman"/>
      <family val="1"/>
      <charset val="204"/>
    </font>
    <font>
      <sz val="7"/>
      <color indexed="8"/>
      <name val="Times New Roman"/>
      <family val="1"/>
      <charset val="204"/>
    </font>
    <font>
      <b/>
      <sz val="9"/>
      <color indexed="8"/>
      <name val="Times New Roman"/>
      <family val="1"/>
      <charset val="204"/>
    </font>
    <font>
      <b/>
      <sz val="14"/>
      <color indexed="8"/>
      <name val="Times New Roman"/>
      <family val="1"/>
      <charset val="204"/>
    </font>
  </fonts>
  <fills count="7">
    <fill>
      <patternFill patternType="none"/>
    </fill>
    <fill>
      <patternFill patternType="gray125"/>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34">
    <border>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8">
    <xf numFmtId="0" fontId="0" fillId="0" borderId="0"/>
    <xf numFmtId="0" fontId="13" fillId="0" borderId="0"/>
    <xf numFmtId="0" fontId="14" fillId="0" borderId="0"/>
    <xf numFmtId="0" fontId="14" fillId="0" borderId="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0" fontId="13" fillId="0" borderId="0"/>
    <xf numFmtId="0" fontId="15" fillId="0" borderId="0"/>
    <xf numFmtId="0" fontId="11" fillId="0" borderId="0"/>
    <xf numFmtId="0" fontId="15" fillId="0" borderId="0"/>
    <xf numFmtId="0" fontId="15" fillId="0" borderId="0"/>
    <xf numFmtId="0" fontId="15" fillId="0" borderId="0"/>
    <xf numFmtId="0" fontId="15" fillId="0" borderId="0"/>
    <xf numFmtId="0" fontId="11" fillId="0" borderId="0"/>
    <xf numFmtId="0" fontId="2" fillId="0" borderId="0"/>
    <xf numFmtId="0" fontId="13" fillId="0" borderId="0"/>
    <xf numFmtId="0" fontId="15" fillId="0" borderId="0"/>
    <xf numFmtId="0" fontId="15" fillId="2" borderId="7" applyNumberFormat="0" applyFont="0" applyAlignment="0" applyProtection="0"/>
    <xf numFmtId="0" fontId="16" fillId="0" borderId="0"/>
    <xf numFmtId="173" fontId="17" fillId="0" borderId="0" applyFont="0" applyFill="0" applyBorder="0" applyAlignment="0" applyProtection="0"/>
    <xf numFmtId="174" fontId="17" fillId="0" borderId="0" applyFont="0" applyFill="0" applyBorder="0" applyAlignment="0" applyProtection="0"/>
    <xf numFmtId="170" fontId="13" fillId="0" borderId="0" applyFont="0" applyFill="0" applyBorder="0" applyAlignment="0" applyProtection="0"/>
    <xf numFmtId="175" fontId="13" fillId="0" borderId="0" applyFont="0" applyFill="0" applyBorder="0" applyAlignment="0" applyProtection="0"/>
    <xf numFmtId="43" fontId="13"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75" fontId="11" fillId="0" borderId="0" applyFont="0" applyFill="0" applyBorder="0" applyAlignment="0" applyProtection="0"/>
    <xf numFmtId="0" fontId="1" fillId="0" borderId="0"/>
    <xf numFmtId="0" fontId="15" fillId="0" borderId="0"/>
    <xf numFmtId="0" fontId="28" fillId="0" borderId="0"/>
    <xf numFmtId="0" fontId="29" fillId="0" borderId="0"/>
    <xf numFmtId="0" fontId="40" fillId="0" borderId="0" applyNumberFormat="0" applyFill="0" applyBorder="0" applyAlignment="0" applyProtection="0"/>
  </cellStyleXfs>
  <cellXfs count="324">
    <xf numFmtId="0" fontId="0" fillId="0" borderId="0" xfId="0"/>
    <xf numFmtId="0" fontId="0" fillId="0" borderId="0" xfId="0" applyAlignment="1">
      <alignment horizontal="left"/>
    </xf>
    <xf numFmtId="0" fontId="3"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8" fillId="0" borderId="0" xfId="0" applyFont="1"/>
    <xf numFmtId="0" fontId="6" fillId="0" borderId="0" xfId="0" applyFont="1"/>
    <xf numFmtId="0" fontId="3" fillId="0" borderId="0" xfId="0" applyFont="1"/>
    <xf numFmtId="0" fontId="3" fillId="0" borderId="0" xfId="0" applyFont="1" applyAlignment="1">
      <alignment horizontal="center"/>
    </xf>
    <xf numFmtId="0" fontId="10" fillId="0" borderId="0" xfId="0" applyFont="1" applyAlignment="1">
      <alignment vertical="center"/>
    </xf>
    <xf numFmtId="0" fontId="4" fillId="0" borderId="0"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Border="1" applyAlignment="1">
      <alignment vertical="center" wrapText="1"/>
    </xf>
    <xf numFmtId="0" fontId="4" fillId="0" borderId="3" xfId="0" applyFont="1" applyBorder="1" applyAlignment="1">
      <alignment horizontal="left" vertical="center" wrapText="1"/>
    </xf>
    <xf numFmtId="0" fontId="12" fillId="0" borderId="3" xfId="0" applyFont="1" applyBorder="1" applyAlignment="1">
      <alignment horizontal="justify" vertical="top" wrapText="1"/>
    </xf>
    <xf numFmtId="0" fontId="12" fillId="0" borderId="3" xfId="0" applyFont="1" applyBorder="1" applyAlignment="1">
      <alignment horizontal="center" vertical="top" wrapText="1"/>
    </xf>
    <xf numFmtId="1" fontId="12" fillId="3" borderId="3" xfId="0" applyNumberFormat="1" applyFont="1" applyFill="1" applyBorder="1" applyAlignment="1">
      <alignment horizontal="center" vertical="top" wrapText="1"/>
    </xf>
    <xf numFmtId="0" fontId="8" fillId="0" borderId="0" xfId="0" applyFont="1" applyAlignment="1">
      <alignment horizontal="left"/>
    </xf>
    <xf numFmtId="0" fontId="3" fillId="0" borderId="10" xfId="0" applyFont="1" applyBorder="1" applyAlignment="1">
      <alignment horizontal="left"/>
    </xf>
    <xf numFmtId="49" fontId="19" fillId="0" borderId="0" xfId="0" applyNumberFormat="1" applyFont="1" applyBorder="1" applyAlignment="1">
      <alignment horizontal="center" vertical="center"/>
    </xf>
    <xf numFmtId="0" fontId="12" fillId="0" borderId="0" xfId="0" applyFont="1" applyBorder="1" applyAlignment="1">
      <alignment horizontal="justify" vertical="top" wrapText="1"/>
    </xf>
    <xf numFmtId="0" fontId="12" fillId="0" borderId="0" xfId="0" applyFont="1" applyBorder="1" applyAlignment="1">
      <alignment horizontal="center" vertical="top" wrapText="1"/>
    </xf>
    <xf numFmtId="1" fontId="12" fillId="3" borderId="0" xfId="0" applyNumberFormat="1" applyFont="1" applyFill="1" applyBorder="1" applyAlignment="1">
      <alignment horizontal="center" vertical="top" wrapText="1"/>
    </xf>
    <xf numFmtId="4" fontId="12" fillId="3" borderId="0" xfId="0" applyNumberFormat="1" applyFont="1" applyFill="1" applyBorder="1" applyAlignment="1">
      <alignment horizontal="center" vertical="top" wrapText="1"/>
    </xf>
    <xf numFmtId="0" fontId="4" fillId="0" borderId="3" xfId="0" applyFont="1" applyBorder="1" applyAlignment="1">
      <alignment vertical="top" wrapText="1"/>
    </xf>
    <xf numFmtId="49" fontId="19" fillId="0" borderId="3" xfId="0" applyNumberFormat="1" applyFont="1" applyBorder="1" applyAlignment="1">
      <alignment horizontal="center" vertical="center"/>
    </xf>
    <xf numFmtId="0" fontId="7" fillId="0" borderId="3" xfId="0" applyFont="1" applyBorder="1" applyAlignment="1">
      <alignment horizontal="justify"/>
    </xf>
    <xf numFmtId="0" fontId="7" fillId="0" borderId="3" xfId="0" applyFont="1" applyBorder="1" applyAlignment="1">
      <alignment wrapText="1"/>
    </xf>
    <xf numFmtId="0" fontId="7" fillId="0" borderId="3" xfId="0" applyFont="1" applyBorder="1"/>
    <xf numFmtId="0" fontId="21" fillId="0" borderId="0" xfId="0" applyFont="1"/>
    <xf numFmtId="0" fontId="21" fillId="0" borderId="0" xfId="0" applyFont="1" applyAlignment="1">
      <alignment horizontal="justify" vertical="center" wrapText="1"/>
    </xf>
    <xf numFmtId="0" fontId="21" fillId="0" borderId="0" xfId="0" applyFont="1" applyAlignment="1">
      <alignment wrapText="1"/>
    </xf>
    <xf numFmtId="0" fontId="21" fillId="0" borderId="2" xfId="0" applyFont="1" applyBorder="1"/>
    <xf numFmtId="0" fontId="8" fillId="0" borderId="0" xfId="0" applyFont="1" applyAlignment="1">
      <alignment horizontal="center"/>
    </xf>
    <xf numFmtId="0" fontId="8" fillId="0" borderId="2" xfId="0" applyFont="1" applyBorder="1" applyAlignment="1">
      <alignment horizontal="left"/>
    </xf>
    <xf numFmtId="0" fontId="8" fillId="0" borderId="2" xfId="0" applyFont="1" applyBorder="1" applyAlignment="1">
      <alignment horizontal="center"/>
    </xf>
    <xf numFmtId="0" fontId="21" fillId="0" borderId="2" xfId="0"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horizontal="left" wrapText="1"/>
    </xf>
    <xf numFmtId="0" fontId="20" fillId="5"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0" fontId="21" fillId="0" borderId="0" xfId="0" applyFont="1" applyBorder="1" applyAlignment="1">
      <alignment horizontal="left" wrapText="1"/>
    </xf>
    <xf numFmtId="0" fontId="21" fillId="0" borderId="0" xfId="0" applyFont="1" applyAlignment="1">
      <alignment horizont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4" fontId="12" fillId="3" borderId="3" xfId="0" applyNumberFormat="1" applyFont="1" applyFill="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21" fillId="0" borderId="2" xfId="0" applyFont="1" applyBorder="1" applyAlignment="1">
      <alignment horizontal="left"/>
    </xf>
    <xf numFmtId="0" fontId="6" fillId="0" borderId="5" xfId="0" applyFont="1" applyBorder="1" applyAlignment="1">
      <alignment vertical="center" wrapText="1"/>
    </xf>
    <xf numFmtId="0" fontId="6" fillId="0" borderId="4" xfId="0" applyFont="1" applyBorder="1" applyAlignment="1">
      <alignment vertical="center" wrapText="1"/>
    </xf>
    <xf numFmtId="165" fontId="6" fillId="0" borderId="3" xfId="0" applyNumberFormat="1" applyFont="1" applyBorder="1" applyAlignment="1">
      <alignment horizontal="center" vertical="center" wrapText="1"/>
    </xf>
    <xf numFmtId="165" fontId="8" fillId="0" borderId="0" xfId="0" applyNumberFormat="1" applyFont="1"/>
    <xf numFmtId="165" fontId="21" fillId="0" borderId="0" xfId="0" applyNumberFormat="1" applyFont="1"/>
    <xf numFmtId="165" fontId="21" fillId="0" borderId="0" xfId="0" applyNumberFormat="1" applyFont="1" applyAlignment="1">
      <alignment horizontal="justify" wrapText="1"/>
    </xf>
    <xf numFmtId="165" fontId="21" fillId="0" borderId="0" xfId="0" applyNumberFormat="1" applyFont="1" applyAlignment="1">
      <alignment horizontal="center"/>
    </xf>
    <xf numFmtId="165" fontId="8" fillId="0" borderId="0" xfId="0" applyNumberFormat="1" applyFont="1" applyAlignment="1">
      <alignment horizontal="left"/>
    </xf>
    <xf numFmtId="165" fontId="3" fillId="0" borderId="0" xfId="0" applyNumberFormat="1" applyFont="1" applyAlignment="1">
      <alignment horizontal="left"/>
    </xf>
    <xf numFmtId="165" fontId="3" fillId="0" borderId="0" xfId="0" applyNumberFormat="1" applyFont="1"/>
    <xf numFmtId="0" fontId="3" fillId="0" borderId="0" xfId="0" applyFont="1" applyBorder="1" applyAlignment="1">
      <alignment horizontal="center"/>
    </xf>
    <xf numFmtId="0" fontId="12" fillId="3" borderId="15" xfId="0" applyFont="1" applyFill="1" applyBorder="1" applyAlignment="1">
      <alignment horizontal="center" vertical="top" wrapText="1"/>
    </xf>
    <xf numFmtId="0" fontId="12" fillId="3" borderId="15" xfId="0" applyFont="1" applyFill="1" applyBorder="1" applyAlignment="1">
      <alignment horizontal="left" vertical="top" wrapText="1"/>
    </xf>
    <xf numFmtId="3" fontId="12" fillId="3" borderId="15" xfId="0" applyNumberFormat="1" applyFont="1" applyFill="1" applyBorder="1" applyAlignment="1">
      <alignment horizontal="center" vertical="top" wrapText="1"/>
    </xf>
    <xf numFmtId="4" fontId="12" fillId="3" borderId="15" xfId="0" applyNumberFormat="1" applyFont="1" applyFill="1" applyBorder="1" applyAlignment="1">
      <alignment horizontal="center" vertical="top" wrapText="1"/>
    </xf>
    <xf numFmtId="3" fontId="12" fillId="3" borderId="16" xfId="0" applyNumberFormat="1" applyFont="1" applyFill="1" applyBorder="1" applyAlignment="1">
      <alignment horizontal="center" vertical="top" wrapText="1"/>
    </xf>
    <xf numFmtId="49" fontId="19" fillId="0" borderId="3" xfId="0" applyNumberFormat="1" applyFont="1" applyBorder="1" applyAlignment="1">
      <alignment horizontal="center" vertical="top"/>
    </xf>
    <xf numFmtId="1" fontId="12" fillId="3" borderId="4" xfId="0" applyNumberFormat="1" applyFont="1" applyFill="1" applyBorder="1" applyAlignment="1">
      <alignment horizontal="center" vertical="top" wrapText="1"/>
    </xf>
    <xf numFmtId="4" fontId="12" fillId="3" borderId="4" xfId="0" applyNumberFormat="1" applyFont="1" applyFill="1" applyBorder="1" applyAlignment="1">
      <alignment horizontal="center" vertical="top" wrapText="1"/>
    </xf>
    <xf numFmtId="0" fontId="7" fillId="0" borderId="4" xfId="0" applyFont="1" applyBorder="1"/>
    <xf numFmtId="4" fontId="12" fillId="3" borderId="17" xfId="0" applyNumberFormat="1" applyFont="1" applyFill="1" applyBorder="1" applyAlignment="1">
      <alignment horizontal="center" vertical="top" wrapText="1"/>
    </xf>
    <xf numFmtId="0" fontId="7" fillId="0" borderId="0" xfId="0" applyFont="1" applyBorder="1" applyAlignment="1">
      <alignment horizontal="justify"/>
    </xf>
    <xf numFmtId="0" fontId="7" fillId="0" borderId="0" xfId="0" applyFont="1" applyBorder="1" applyAlignment="1">
      <alignment wrapText="1"/>
    </xf>
    <xf numFmtId="0" fontId="7" fillId="0" borderId="0" xfId="0" applyFont="1" applyBorder="1"/>
    <xf numFmtId="0" fontId="10" fillId="0" borderId="0" xfId="0" applyFont="1" applyBorder="1" applyAlignment="1">
      <alignment horizontal="left" vertical="center"/>
    </xf>
    <xf numFmtId="0" fontId="0" fillId="0" borderId="0" xfId="0" applyBorder="1" applyAlignment="1">
      <alignment horizontal="left"/>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0" xfId="0" applyFont="1" applyAlignment="1">
      <alignment horizontal="left" vertical="center"/>
    </xf>
    <xf numFmtId="4" fontId="0" fillId="0" borderId="0" xfId="0" applyNumberFormat="1" applyAlignment="1">
      <alignment horizontal="left"/>
    </xf>
    <xf numFmtId="0" fontId="6" fillId="0" borderId="0" xfId="0" applyFont="1" applyAlignment="1">
      <alignment horizontal="left"/>
    </xf>
    <xf numFmtId="0" fontId="6" fillId="0" borderId="0" xfId="0" applyFont="1" applyBorder="1"/>
    <xf numFmtId="0" fontId="6" fillId="0" borderId="0" xfId="0" applyFont="1" applyBorder="1" applyAlignment="1">
      <alignment vertical="top" wrapText="1"/>
    </xf>
    <xf numFmtId="0" fontId="6" fillId="0" borderId="6" xfId="0" applyFont="1" applyBorder="1" applyAlignment="1">
      <alignment vertical="top" wrapText="1"/>
    </xf>
    <xf numFmtId="0" fontId="6" fillId="0" borderId="4" xfId="0" applyFont="1" applyBorder="1" applyAlignment="1">
      <alignment vertical="top" wrapText="1"/>
    </xf>
    <xf numFmtId="0" fontId="23" fillId="0" borderId="0" xfId="0" applyFont="1" applyAlignment="1">
      <alignment horizontal="center"/>
    </xf>
    <xf numFmtId="0" fontId="6" fillId="0" borderId="6" xfId="0" applyFont="1" applyBorder="1" applyAlignment="1">
      <alignment vertical="center" wrapText="1"/>
    </xf>
    <xf numFmtId="0" fontId="6" fillId="0" borderId="13" xfId="0" applyFont="1" applyBorder="1" applyAlignment="1">
      <alignment vertical="center" wrapText="1"/>
    </xf>
    <xf numFmtId="0" fontId="18" fillId="0" borderId="4" xfId="0" applyFont="1" applyBorder="1" applyAlignment="1">
      <alignment vertical="center" wrapText="1"/>
    </xf>
    <xf numFmtId="0" fontId="24" fillId="0" borderId="0" xfId="0" applyFont="1" applyBorder="1" applyAlignment="1">
      <alignment vertical="center" wrapText="1"/>
    </xf>
    <xf numFmtId="0" fontId="6"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horizontal="center" vertical="center"/>
    </xf>
    <xf numFmtId="0" fontId="24" fillId="0" borderId="0" xfId="0" applyFont="1" applyAlignment="1">
      <alignment vertical="center"/>
    </xf>
    <xf numFmtId="165" fontId="6" fillId="0" borderId="3" xfId="0" applyNumberFormat="1" applyFont="1" applyBorder="1" applyAlignment="1">
      <alignment horizontal="center"/>
    </xf>
    <xf numFmtId="165" fontId="8" fillId="0" borderId="2" xfId="0" applyNumberFormat="1" applyFont="1" applyBorder="1" applyAlignment="1">
      <alignment horizontal="left"/>
    </xf>
    <xf numFmtId="0" fontId="9" fillId="0" borderId="0" xfId="0" applyFont="1" applyBorder="1" applyAlignment="1">
      <alignment vertical="center" wrapText="1"/>
    </xf>
    <xf numFmtId="0" fontId="29" fillId="0" borderId="0" xfId="36"/>
    <xf numFmtId="0" fontId="31" fillId="0" borderId="0" xfId="36" applyNumberFormat="1" applyFont="1" applyFill="1" applyBorder="1" applyAlignment="1">
      <alignment horizontal="left"/>
    </xf>
    <xf numFmtId="0" fontId="30" fillId="0" borderId="0" xfId="36" applyNumberFormat="1" applyFont="1" applyFill="1" applyBorder="1" applyAlignment="1">
      <alignment horizontal="center" vertical="top"/>
    </xf>
    <xf numFmtId="0" fontId="31" fillId="0" borderId="0" xfId="36" applyNumberFormat="1" applyFont="1" applyFill="1" applyBorder="1" applyAlignment="1">
      <alignment horizontal="right"/>
    </xf>
    <xf numFmtId="0" fontId="31" fillId="0" borderId="19" xfId="36" applyNumberFormat="1" applyFont="1" applyFill="1" applyBorder="1" applyAlignment="1">
      <alignment horizontal="left"/>
    </xf>
    <xf numFmtId="0" fontId="31" fillId="0" borderId="20" xfId="36" applyNumberFormat="1" applyFont="1" applyFill="1" applyBorder="1" applyAlignment="1">
      <alignment horizontal="left"/>
    </xf>
    <xf numFmtId="0" fontId="31" fillId="0" borderId="27" xfId="36" applyNumberFormat="1" applyFont="1" applyFill="1" applyBorder="1" applyAlignment="1">
      <alignment horizontal="left"/>
    </xf>
    <xf numFmtId="0" fontId="31" fillId="0" borderId="28" xfId="36" applyNumberFormat="1" applyFont="1" applyFill="1" applyBorder="1" applyAlignment="1">
      <alignment horizontal="left"/>
    </xf>
    <xf numFmtId="0" fontId="31" fillId="0" borderId="29" xfId="36" applyNumberFormat="1" applyFont="1" applyFill="1" applyBorder="1" applyAlignment="1">
      <alignment horizontal="left"/>
    </xf>
    <xf numFmtId="0" fontId="31" fillId="0" borderId="3" xfId="36" applyNumberFormat="1" applyFont="1" applyFill="1" applyBorder="1" applyAlignment="1">
      <alignment horizontal="center" vertical="top" wrapText="1"/>
    </xf>
    <xf numFmtId="49" fontId="31" fillId="0" borderId="3" xfId="36" applyNumberFormat="1" applyFont="1" applyFill="1" applyBorder="1" applyAlignment="1">
      <alignment horizontal="center" vertical="top"/>
    </xf>
    <xf numFmtId="49" fontId="31" fillId="0" borderId="3" xfId="36" applyNumberFormat="1" applyFont="1" applyFill="1" applyBorder="1" applyAlignment="1">
      <alignment horizontal="center"/>
    </xf>
    <xf numFmtId="0" fontId="34" fillId="0" borderId="3" xfId="36" applyNumberFormat="1" applyFont="1" applyFill="1" applyBorder="1" applyAlignment="1">
      <alignment horizontal="left" wrapText="1"/>
    </xf>
    <xf numFmtId="0" fontId="33" fillId="0" borderId="3" xfId="36" applyNumberFormat="1" applyFont="1" applyFill="1" applyBorder="1" applyAlignment="1">
      <alignment horizontal="left" wrapText="1"/>
    </xf>
    <xf numFmtId="0" fontId="34" fillId="0" borderId="3" xfId="36" applyNumberFormat="1" applyFont="1" applyFill="1" applyBorder="1" applyAlignment="1">
      <alignment horizontal="left" wrapText="1" indent="1"/>
    </xf>
    <xf numFmtId="0" fontId="34" fillId="0" borderId="3" xfId="36" applyNumberFormat="1" applyFont="1" applyFill="1" applyBorder="1" applyAlignment="1">
      <alignment horizontal="left" wrapText="1" indent="3"/>
    </xf>
    <xf numFmtId="49" fontId="34" fillId="0" borderId="3" xfId="36" applyNumberFormat="1" applyFont="1" applyFill="1" applyBorder="1" applyAlignment="1">
      <alignment horizontal="left" wrapText="1" indent="2"/>
    </xf>
    <xf numFmtId="0" fontId="34" fillId="0" borderId="3" xfId="36" applyNumberFormat="1" applyFont="1" applyFill="1" applyBorder="1" applyAlignment="1">
      <alignment horizontal="left" wrapText="1" indent="2"/>
    </xf>
    <xf numFmtId="0" fontId="37" fillId="0" borderId="3" xfId="36" applyFont="1" applyBorder="1"/>
    <xf numFmtId="0" fontId="38" fillId="0" borderId="3" xfId="36" applyNumberFormat="1" applyFont="1" applyFill="1" applyBorder="1" applyAlignment="1">
      <alignment horizontal="center"/>
    </xf>
    <xf numFmtId="0" fontId="38" fillId="0" borderId="3" xfId="36" applyNumberFormat="1" applyFont="1" applyFill="1" applyBorder="1" applyAlignment="1">
      <alignment horizontal="center" vertical="top" wrapText="1"/>
    </xf>
    <xf numFmtId="49" fontId="38" fillId="0" borderId="3" xfId="36" applyNumberFormat="1" applyFont="1" applyFill="1" applyBorder="1" applyAlignment="1">
      <alignment horizontal="center" vertical="top"/>
    </xf>
    <xf numFmtId="49" fontId="38" fillId="0" borderId="3" xfId="36" applyNumberFormat="1" applyFont="1" applyFill="1" applyBorder="1" applyAlignment="1">
      <alignment horizontal="center"/>
    </xf>
    <xf numFmtId="4" fontId="38" fillId="0" borderId="3" xfId="36" applyNumberFormat="1" applyFont="1" applyFill="1" applyBorder="1" applyAlignment="1">
      <alignment horizontal="right"/>
    </xf>
    <xf numFmtId="49" fontId="36" fillId="0" borderId="3" xfId="36" applyNumberFormat="1" applyFont="1" applyFill="1" applyBorder="1" applyAlignment="1">
      <alignment horizontal="center"/>
    </xf>
    <xf numFmtId="49" fontId="38" fillId="0" borderId="3" xfId="36" applyNumberFormat="1" applyFont="1" applyFill="1" applyBorder="1" applyAlignment="1">
      <alignment horizontal="center" wrapText="1"/>
    </xf>
    <xf numFmtId="4" fontId="38" fillId="0" borderId="3" xfId="36" applyNumberFormat="1" applyFont="1" applyFill="1" applyBorder="1" applyAlignment="1">
      <alignment horizontal="right" wrapText="1"/>
    </xf>
    <xf numFmtId="49" fontId="31" fillId="0" borderId="3" xfId="36" applyNumberFormat="1" applyFont="1" applyFill="1" applyBorder="1" applyAlignment="1">
      <alignment horizontal="center" vertical="top" wrapText="1"/>
    </xf>
    <xf numFmtId="0" fontId="35" fillId="0" borderId="0" xfId="36" applyFont="1"/>
    <xf numFmtId="0" fontId="39" fillId="0" borderId="0" xfId="36" applyFont="1"/>
    <xf numFmtId="0" fontId="39" fillId="0" borderId="0" xfId="36" applyNumberFormat="1" applyFont="1" applyFill="1" applyBorder="1" applyAlignment="1">
      <alignment horizontal="left"/>
    </xf>
    <xf numFmtId="0" fontId="39" fillId="0" borderId="0" xfId="36" applyNumberFormat="1" applyFont="1" applyFill="1" applyBorder="1" applyAlignment="1">
      <alignment horizontal="center" vertical="top"/>
    </xf>
    <xf numFmtId="0" fontId="39" fillId="0" borderId="21" xfId="36" applyNumberFormat="1" applyFont="1" applyFill="1" applyBorder="1" applyAlignment="1">
      <alignment horizontal="left"/>
    </xf>
    <xf numFmtId="0" fontId="39" fillId="0" borderId="22" xfId="36" applyNumberFormat="1" applyFont="1" applyFill="1" applyBorder="1" applyAlignment="1">
      <alignment horizontal="left"/>
    </xf>
    <xf numFmtId="0" fontId="39" fillId="0" borderId="21" xfId="36" applyNumberFormat="1" applyFont="1" applyFill="1" applyBorder="1" applyAlignment="1">
      <alignment horizontal="center" vertical="top"/>
    </xf>
    <xf numFmtId="0" fontId="39" fillId="0" borderId="22" xfId="36" applyNumberFormat="1" applyFont="1" applyFill="1" applyBorder="1" applyAlignment="1">
      <alignment horizontal="center" vertical="top"/>
    </xf>
    <xf numFmtId="0" fontId="30" fillId="0" borderId="0" xfId="36" applyFont="1"/>
    <xf numFmtId="1" fontId="6" fillId="0" borderId="3" xfId="0" applyNumberFormat="1" applyFont="1" applyBorder="1" applyAlignment="1">
      <alignment horizontal="center" vertical="center" wrapText="1"/>
    </xf>
    <xf numFmtId="165" fontId="20" fillId="5" borderId="3" xfId="0" applyNumberFormat="1" applyFont="1" applyFill="1" applyBorder="1" applyAlignment="1">
      <alignment horizontal="center" vertical="center" wrapText="1"/>
    </xf>
    <xf numFmtId="0" fontId="20" fillId="5" borderId="3" xfId="0" applyFont="1" applyFill="1" applyBorder="1" applyAlignment="1">
      <alignment horizontal="left" vertical="center" wrapText="1"/>
    </xf>
    <xf numFmtId="4" fontId="20" fillId="5" borderId="3" xfId="0" applyNumberFormat="1" applyFont="1" applyFill="1" applyBorder="1" applyAlignment="1">
      <alignment horizontal="center" vertical="center" wrapText="1"/>
    </xf>
    <xf numFmtId="4" fontId="6" fillId="0" borderId="0" xfId="0" applyNumberFormat="1" applyFont="1"/>
    <xf numFmtId="164" fontId="20" fillId="6" borderId="3" xfId="0" applyNumberFormat="1" applyFont="1" applyFill="1" applyBorder="1" applyAlignment="1">
      <alignment horizontal="center" vertical="center" wrapText="1"/>
    </xf>
    <xf numFmtId="0" fontId="19" fillId="0" borderId="3" xfId="0" applyFont="1" applyBorder="1" applyAlignment="1">
      <alignment vertical="center" wrapText="1"/>
    </xf>
    <xf numFmtId="164" fontId="19" fillId="0" borderId="3" xfId="0" applyNumberFormat="1" applyFont="1" applyBorder="1" applyAlignment="1">
      <alignment horizontal="center" vertical="center" wrapText="1"/>
    </xf>
    <xf numFmtId="0" fontId="42" fillId="5" borderId="3" xfId="0" applyFont="1" applyFill="1" applyBorder="1" applyAlignment="1">
      <alignment horizontal="center" vertical="center" wrapText="1"/>
    </xf>
    <xf numFmtId="4" fontId="19" fillId="0" borderId="3" xfId="0" applyNumberFormat="1" applyFont="1" applyBorder="1" applyAlignment="1">
      <alignment horizontal="center" vertical="center" wrapText="1"/>
    </xf>
    <xf numFmtId="4" fontId="42" fillId="0" borderId="3" xfId="0" applyNumberFormat="1" applyFont="1" applyFill="1" applyBorder="1" applyAlignment="1">
      <alignment horizontal="center" vertical="center" wrapText="1"/>
    </xf>
    <xf numFmtId="165" fontId="19" fillId="0" borderId="3" xfId="0" applyNumberFormat="1" applyFont="1" applyBorder="1" applyAlignment="1">
      <alignment horizontal="center" vertical="center" wrapText="1"/>
    </xf>
    <xf numFmtId="0" fontId="43" fillId="0" borderId="0" xfId="0" applyFont="1"/>
    <xf numFmtId="4" fontId="20" fillId="0" borderId="3" xfId="0" applyNumberFormat="1" applyFont="1" applyFill="1" applyBorder="1" applyAlignment="1">
      <alignment horizontal="center" vertical="center" wrapText="1"/>
    </xf>
    <xf numFmtId="4" fontId="20" fillId="6" borderId="3"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0" borderId="3" xfId="0" applyFont="1" applyBorder="1" applyAlignment="1">
      <alignment horizontal="left" vertical="center" wrapText="1" indent="2"/>
    </xf>
    <xf numFmtId="0" fontId="6" fillId="0" borderId="0" xfId="0" applyFont="1" applyAlignment="1">
      <alignment horizontal="center"/>
    </xf>
    <xf numFmtId="165" fontId="6" fillId="0" borderId="0" xfId="0" applyNumberFormat="1" applyFont="1" applyAlignment="1">
      <alignment horizontal="left"/>
    </xf>
    <xf numFmtId="0" fontId="44" fillId="0" borderId="0" xfId="37" applyFont="1" applyAlignment="1">
      <alignment horizontal="left" vertical="center"/>
    </xf>
    <xf numFmtId="0" fontId="6" fillId="0" borderId="0" xfId="0" applyFont="1" applyAlignment="1">
      <alignment horizontal="left" vertical="center"/>
    </xf>
    <xf numFmtId="165" fontId="6" fillId="0" borderId="0" xfId="0" applyNumberFormat="1" applyFont="1"/>
    <xf numFmtId="0" fontId="39" fillId="0" borderId="0" xfId="36" applyNumberFormat="1" applyFont="1" applyFill="1" applyBorder="1" applyAlignment="1">
      <alignment horizontal="left"/>
    </xf>
    <xf numFmtId="0" fontId="31" fillId="0" borderId="0" xfId="36" applyNumberFormat="1" applyFont="1" applyFill="1" applyBorder="1" applyAlignment="1">
      <alignment horizontal="right"/>
    </xf>
    <xf numFmtId="0" fontId="31" fillId="0" borderId="0" xfId="36" applyNumberFormat="1" applyFont="1" applyFill="1" applyBorder="1" applyAlignment="1">
      <alignment horizontal="left"/>
    </xf>
    <xf numFmtId="49" fontId="31" fillId="0" borderId="3" xfId="36" applyNumberFormat="1" applyFont="1" applyFill="1" applyBorder="1" applyAlignment="1">
      <alignment horizontal="center"/>
    </xf>
    <xf numFmtId="49" fontId="38" fillId="0" borderId="3" xfId="36" applyNumberFormat="1" applyFont="1" applyFill="1" applyBorder="1" applyAlignment="1">
      <alignment horizontal="center"/>
    </xf>
    <xf numFmtId="49" fontId="36" fillId="0" borderId="3" xfId="36" applyNumberFormat="1" applyFont="1" applyFill="1" applyBorder="1" applyAlignment="1">
      <alignment horizontal="center"/>
    </xf>
    <xf numFmtId="49" fontId="31" fillId="0" borderId="3" xfId="36" applyNumberFormat="1" applyFont="1" applyFill="1" applyBorder="1" applyAlignment="1">
      <alignment horizontal="center" vertical="top"/>
    </xf>
    <xf numFmtId="0" fontId="30" fillId="0" borderId="0" xfId="36" applyNumberFormat="1" applyFont="1" applyFill="1" applyBorder="1" applyAlignment="1">
      <alignment horizontal="left" vertical="top" wrapText="1"/>
    </xf>
    <xf numFmtId="0" fontId="30" fillId="0" borderId="0" xfId="36" applyNumberFormat="1" applyFont="1" applyFill="1" applyBorder="1" applyAlignment="1">
      <alignment vertical="top" wrapText="1"/>
    </xf>
    <xf numFmtId="0" fontId="46" fillId="0" borderId="0" xfId="36" applyNumberFormat="1" applyFont="1" applyFill="1" applyBorder="1"/>
    <xf numFmtId="49" fontId="31" fillId="0" borderId="31" xfId="36" applyNumberFormat="1" applyFont="1" applyFill="1" applyBorder="1" applyAlignment="1">
      <alignment horizontal="center"/>
    </xf>
    <xf numFmtId="49" fontId="31" fillId="0" borderId="32" xfId="36" applyNumberFormat="1" applyFont="1" applyFill="1" applyBorder="1" applyAlignment="1">
      <alignment horizontal="center"/>
    </xf>
    <xf numFmtId="49" fontId="31" fillId="0" borderId="33" xfId="36" applyNumberFormat="1" applyFont="1" applyFill="1" applyBorder="1" applyAlignment="1">
      <alignment horizontal="center"/>
    </xf>
    <xf numFmtId="0" fontId="31" fillId="0" borderId="3" xfId="36" applyNumberFormat="1" applyFont="1" applyFill="1" applyBorder="1" applyAlignment="1">
      <alignment horizontal="center"/>
    </xf>
    <xf numFmtId="0" fontId="31" fillId="0" borderId="21" xfId="36" applyNumberFormat="1" applyFont="1" applyFill="1" applyBorder="1" applyAlignment="1">
      <alignment horizontal="left"/>
    </xf>
    <xf numFmtId="0" fontId="31" fillId="0" borderId="22" xfId="36" applyNumberFormat="1" applyFont="1" applyFill="1" applyBorder="1" applyAlignment="1">
      <alignment horizontal="left"/>
    </xf>
    <xf numFmtId="4" fontId="31" fillId="0" borderId="3" xfId="36" applyNumberFormat="1" applyFont="1" applyFill="1" applyBorder="1" applyAlignment="1">
      <alignment horizontal="right"/>
    </xf>
    <xf numFmtId="0" fontId="39" fillId="0" borderId="0" xfId="36" applyFont="1" applyBorder="1"/>
    <xf numFmtId="0" fontId="6" fillId="0" borderId="3" xfId="0" applyFont="1" applyBorder="1" applyAlignment="1">
      <alignment vertical="center" wrapText="1"/>
    </xf>
    <xf numFmtId="0" fontId="6"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0" fontId="20" fillId="5"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20" fillId="5" borderId="3" xfId="0" applyNumberFormat="1" applyFont="1" applyFill="1" applyBorder="1" applyAlignment="1">
      <alignment horizontal="center" vertical="center" wrapText="1"/>
    </xf>
    <xf numFmtId="0" fontId="6" fillId="0" borderId="3" xfId="0" applyFont="1" applyBorder="1" applyAlignment="1">
      <alignment horizontal="left" vertical="center" wrapText="1"/>
    </xf>
    <xf numFmtId="0" fontId="19" fillId="0" borderId="3" xfId="0" applyFont="1" applyBorder="1" applyAlignment="1">
      <alignment horizontal="center" vertical="center" wrapText="1"/>
    </xf>
    <xf numFmtId="164" fontId="6" fillId="6" borderId="3" xfId="0" applyNumberFormat="1" applyFont="1" applyFill="1" applyBorder="1" applyAlignment="1">
      <alignment horizontal="center" vertical="center" wrapText="1"/>
    </xf>
    <xf numFmtId="4" fontId="6" fillId="0" borderId="3" xfId="0" applyNumberFormat="1" applyFont="1" applyBorder="1" applyAlignment="1">
      <alignment horizontal="center" vertical="center" wrapText="1"/>
    </xf>
    <xf numFmtId="0" fontId="6" fillId="0" borderId="3" xfId="0" applyFont="1" applyFill="1" applyBorder="1" applyAlignment="1">
      <alignment horizontal="center" vertical="center" wrapText="1"/>
    </xf>
    <xf numFmtId="4" fontId="41" fillId="5" borderId="3" xfId="0" applyNumberFormat="1" applyFont="1" applyFill="1" applyBorder="1" applyAlignment="1">
      <alignment horizontal="center" vertical="center" wrapText="1"/>
    </xf>
    <xf numFmtId="49" fontId="31" fillId="0" borderId="3" xfId="36" applyNumberFormat="1" applyFont="1" applyFill="1" applyBorder="1" applyAlignment="1">
      <alignment horizontal="center"/>
    </xf>
    <xf numFmtId="0" fontId="6" fillId="0" borderId="3" xfId="0" applyFont="1" applyBorder="1" applyAlignment="1">
      <alignment horizontal="center"/>
    </xf>
    <xf numFmtId="2" fontId="0" fillId="0" borderId="0" xfId="0" applyNumberFormat="1" applyAlignment="1">
      <alignment horizontal="left"/>
    </xf>
    <xf numFmtId="4" fontId="12" fillId="0" borderId="15" xfId="0" applyNumberFormat="1" applyFont="1" applyFill="1" applyBorder="1" applyAlignment="1">
      <alignment horizontal="center" vertical="top" wrapText="1"/>
    </xf>
    <xf numFmtId="4" fontId="12" fillId="0" borderId="3" xfId="0" applyNumberFormat="1" applyFont="1" applyFill="1" applyBorder="1" applyAlignment="1">
      <alignment horizontal="center" vertical="top" wrapText="1"/>
    </xf>
    <xf numFmtId="4" fontId="12" fillId="0" borderId="4" xfId="0" applyNumberFormat="1" applyFont="1" applyFill="1" applyBorder="1" applyAlignment="1">
      <alignment horizontal="center" vertical="top" wrapText="1"/>
    </xf>
    <xf numFmtId="0" fontId="39" fillId="0" borderId="0" xfId="36" applyNumberFormat="1" applyFont="1" applyFill="1" applyBorder="1" applyAlignment="1">
      <alignment horizontal="left"/>
    </xf>
    <xf numFmtId="0" fontId="31" fillId="0" borderId="0" xfId="36" applyNumberFormat="1" applyFont="1" applyFill="1" applyBorder="1" applyAlignment="1">
      <alignment horizontal="right"/>
    </xf>
    <xf numFmtId="0" fontId="31" fillId="0" borderId="0" xfId="36" applyNumberFormat="1" applyFont="1" applyFill="1" applyBorder="1" applyAlignment="1">
      <alignment horizontal="left"/>
    </xf>
    <xf numFmtId="49" fontId="38" fillId="0" borderId="3" xfId="36" applyNumberFormat="1" applyFont="1" applyFill="1" applyBorder="1" applyAlignment="1">
      <alignment horizontal="center"/>
    </xf>
    <xf numFmtId="0" fontId="30" fillId="0" borderId="0" xfId="36" applyNumberFormat="1" applyFont="1" applyFill="1" applyBorder="1" applyAlignment="1">
      <alignment horizontal="center" vertical="top"/>
    </xf>
    <xf numFmtId="49" fontId="38" fillId="0" borderId="3" xfId="36" applyNumberFormat="1" applyFont="1" applyFill="1" applyBorder="1" applyAlignment="1">
      <alignment horizontal="center" vertical="top" wrapText="1"/>
    </xf>
    <xf numFmtId="0" fontId="6"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0" fontId="20" fillId="5" borderId="3" xfId="0" applyFont="1" applyFill="1" applyBorder="1" applyAlignment="1">
      <alignment horizontal="center" vertical="center" wrapText="1"/>
    </xf>
    <xf numFmtId="0" fontId="6" fillId="0" borderId="3" xfId="0" applyFont="1" applyBorder="1" applyAlignment="1">
      <alignment vertical="center" wrapText="1"/>
    </xf>
    <xf numFmtId="0" fontId="21" fillId="0" borderId="0" xfId="0" applyFont="1" applyAlignment="1">
      <alignment horizontal="center"/>
    </xf>
    <xf numFmtId="0" fontId="21" fillId="0" borderId="0" xfId="0" applyFont="1" applyAlignment="1">
      <alignment horizontal="left" wrapText="1"/>
    </xf>
    <xf numFmtId="0" fontId="22" fillId="0" borderId="0" xfId="0" applyFont="1" applyAlignment="1">
      <alignment horizontal="left" wrapText="1"/>
    </xf>
    <xf numFmtId="0" fontId="3" fillId="0" borderId="0" xfId="0" applyFont="1" applyAlignment="1">
      <alignment horizontal="left" wrapText="1"/>
    </xf>
    <xf numFmtId="0" fontId="21" fillId="0" borderId="0" xfId="0" applyFont="1" applyBorder="1" applyAlignment="1">
      <alignment horizontal="left" wrapText="1"/>
    </xf>
    <xf numFmtId="0" fontId="36" fillId="0" borderId="3" xfId="36" applyNumberFormat="1" applyFont="1" applyFill="1" applyBorder="1" applyAlignment="1">
      <alignment horizontal="center"/>
    </xf>
    <xf numFmtId="0" fontId="38" fillId="0" borderId="3" xfId="36" applyNumberFormat="1" applyFont="1" applyFill="1" applyBorder="1" applyAlignment="1">
      <alignment horizontal="center" vertical="center"/>
    </xf>
    <xf numFmtId="0" fontId="38" fillId="0" borderId="3" xfId="36" applyNumberFormat="1" applyFont="1" applyFill="1" applyBorder="1" applyAlignment="1">
      <alignment horizontal="center" vertical="center" wrapText="1"/>
    </xf>
    <xf numFmtId="164" fontId="20" fillId="5" borderId="3"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4"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 fontId="41" fillId="5" borderId="3" xfId="0" applyNumberFormat="1" applyFont="1" applyFill="1" applyBorder="1" applyAlignment="1">
      <alignment horizontal="center" vertical="center" wrapText="1"/>
    </xf>
    <xf numFmtId="0" fontId="41" fillId="5" borderId="3" xfId="0" applyFont="1" applyFill="1" applyBorder="1" applyAlignment="1">
      <alignment horizontal="center" vertical="center" wrapText="1"/>
    </xf>
    <xf numFmtId="0" fontId="19" fillId="0" borderId="3" xfId="0" applyFont="1" applyBorder="1" applyAlignment="1">
      <alignment horizontal="center" vertical="center" wrapText="1"/>
    </xf>
    <xf numFmtId="164" fontId="6" fillId="6" borderId="3" xfId="0" applyNumberFormat="1" applyFont="1" applyFill="1" applyBorder="1" applyAlignment="1">
      <alignment horizontal="center" vertical="center" wrapText="1"/>
    </xf>
    <xf numFmtId="164" fontId="41" fillId="5" borderId="3" xfId="0" applyNumberFormat="1" applyFont="1" applyFill="1" applyBorder="1" applyAlignment="1">
      <alignment horizontal="center" vertical="center" wrapText="1"/>
    </xf>
    <xf numFmtId="49" fontId="45" fillId="0" borderId="2" xfId="36" applyNumberFormat="1" applyFont="1" applyFill="1" applyBorder="1" applyAlignment="1">
      <alignment horizontal="center" wrapText="1"/>
    </xf>
    <xf numFmtId="0" fontId="45" fillId="0" borderId="0" xfId="36" applyNumberFormat="1" applyFont="1" applyFill="1" applyBorder="1" applyAlignment="1">
      <alignment horizontal="center"/>
    </xf>
    <xf numFmtId="0" fontId="45" fillId="0" borderId="0" xfId="36" applyNumberFormat="1" applyFont="1" applyFill="1" applyBorder="1" applyAlignment="1">
      <alignment horizontal="center" vertical="top" wrapText="1"/>
    </xf>
    <xf numFmtId="0" fontId="45" fillId="0" borderId="0" xfId="36" applyNumberFormat="1" applyFont="1" applyFill="1" applyBorder="1" applyAlignment="1">
      <alignment horizontal="center" wrapText="1"/>
    </xf>
    <xf numFmtId="0" fontId="45" fillId="0" borderId="2" xfId="36" applyNumberFormat="1" applyFont="1" applyFill="1" applyBorder="1" applyAlignment="1">
      <alignment horizontal="center" wrapText="1"/>
    </xf>
    <xf numFmtId="0" fontId="30" fillId="0" borderId="18" xfId="36" applyNumberFormat="1" applyFont="1" applyFill="1" applyBorder="1" applyAlignment="1">
      <alignment horizontal="center" vertical="top" wrapText="1"/>
    </xf>
    <xf numFmtId="0" fontId="45" fillId="0" borderId="0" xfId="36" applyNumberFormat="1" applyFont="1" applyFill="1" applyBorder="1" applyAlignment="1">
      <alignment horizontal="left" wrapText="1"/>
    </xf>
    <xf numFmtId="49" fontId="45" fillId="0" borderId="0" xfId="36" applyNumberFormat="1" applyFont="1" applyFill="1" applyBorder="1" applyAlignment="1">
      <alignment horizontal="left"/>
    </xf>
    <xf numFmtId="0" fontId="46" fillId="0" borderId="0" xfId="36" applyNumberFormat="1" applyFont="1" applyFill="1" applyBorder="1" applyAlignment="1">
      <alignment horizontal="center"/>
    </xf>
    <xf numFmtId="0" fontId="31" fillId="0" borderId="5" xfId="36" applyNumberFormat="1" applyFont="1" applyFill="1" applyBorder="1" applyAlignment="1">
      <alignment horizontal="center" vertical="center"/>
    </xf>
    <xf numFmtId="0" fontId="31" fillId="0" borderId="30" xfId="36" applyNumberFormat="1" applyFont="1" applyFill="1" applyBorder="1" applyAlignment="1">
      <alignment horizontal="center" vertical="center"/>
    </xf>
    <xf numFmtId="0" fontId="31" fillId="0" borderId="3" xfId="36" applyNumberFormat="1" applyFont="1" applyFill="1" applyBorder="1" applyAlignment="1">
      <alignment horizontal="center" vertical="center" wrapText="1"/>
    </xf>
    <xf numFmtId="49" fontId="31" fillId="0" borderId="0" xfId="36" applyNumberFormat="1" applyFont="1" applyFill="1" applyBorder="1" applyAlignment="1">
      <alignment horizontal="center" wrapText="1"/>
    </xf>
    <xf numFmtId="49" fontId="31" fillId="0" borderId="2" xfId="36" applyNumberFormat="1" applyFont="1" applyFill="1" applyBorder="1" applyAlignment="1">
      <alignment horizontal="left" wrapText="1"/>
    </xf>
    <xf numFmtId="0" fontId="47" fillId="0" borderId="0" xfId="36" applyNumberFormat="1" applyFont="1" applyFill="1" applyBorder="1" applyAlignment="1">
      <alignment horizontal="center"/>
    </xf>
    <xf numFmtId="0" fontId="31" fillId="0" borderId="3" xfId="36" applyNumberFormat="1" applyFont="1" applyFill="1" applyBorder="1" applyAlignment="1">
      <alignment horizontal="center" vertical="center"/>
    </xf>
    <xf numFmtId="0" fontId="36" fillId="0" borderId="0" xfId="36" applyNumberFormat="1" applyFont="1" applyFill="1" applyBorder="1" applyAlignment="1">
      <alignment horizontal="center"/>
    </xf>
    <xf numFmtId="49" fontId="31" fillId="0" borderId="3" xfId="36" applyNumberFormat="1" applyFont="1" applyFill="1" applyBorder="1" applyAlignment="1">
      <alignment horizontal="center"/>
    </xf>
    <xf numFmtId="180" fontId="31" fillId="0" borderId="3" xfId="36" applyNumberFormat="1" applyFont="1" applyFill="1" applyBorder="1" applyAlignment="1">
      <alignment horizontal="left" wrapText="1" indent="1"/>
    </xf>
    <xf numFmtId="0" fontId="31" fillId="0" borderId="3" xfId="36" applyNumberFormat="1" applyFont="1" applyFill="1" applyBorder="1" applyAlignment="1">
      <alignment horizontal="left" indent="1"/>
    </xf>
    <xf numFmtId="49" fontId="38" fillId="0" borderId="3" xfId="36" applyNumberFormat="1" applyFont="1" applyFill="1" applyBorder="1" applyAlignment="1">
      <alignment horizontal="center"/>
    </xf>
    <xf numFmtId="0" fontId="31" fillId="0" borderId="3" xfId="36" applyNumberFormat="1" applyFont="1" applyFill="1" applyBorder="1" applyAlignment="1">
      <alignment horizontal="left" wrapText="1" indent="1"/>
    </xf>
    <xf numFmtId="49" fontId="31" fillId="0" borderId="3" xfId="36" applyNumberFormat="1" applyFont="1" applyFill="1" applyBorder="1" applyAlignment="1">
      <alignment horizontal="center" vertical="top"/>
    </xf>
    <xf numFmtId="49" fontId="32" fillId="0" borderId="3" xfId="36" applyNumberFormat="1" applyFont="1" applyFill="1" applyBorder="1" applyAlignment="1">
      <alignment horizontal="center"/>
    </xf>
    <xf numFmtId="0" fontId="32" fillId="0" borderId="3" xfId="36" applyNumberFormat="1" applyFont="1" applyFill="1" applyBorder="1" applyAlignment="1">
      <alignment horizontal="left"/>
    </xf>
    <xf numFmtId="49" fontId="36" fillId="0" borderId="3" xfId="36" applyNumberFormat="1" applyFont="1" applyFill="1" applyBorder="1" applyAlignment="1">
      <alignment horizontal="center"/>
    </xf>
    <xf numFmtId="0" fontId="38" fillId="0" borderId="3" xfId="36" applyNumberFormat="1" applyFont="1" applyFill="1" applyBorder="1" applyAlignment="1">
      <alignment horizontal="left" wrapText="1" indent="1"/>
    </xf>
    <xf numFmtId="0" fontId="38" fillId="0" borderId="3" xfId="36" applyNumberFormat="1" applyFont="1" applyFill="1" applyBorder="1" applyAlignment="1">
      <alignment horizontal="left" indent="1"/>
    </xf>
    <xf numFmtId="0" fontId="32" fillId="0" borderId="8" xfId="36" applyNumberFormat="1" applyFont="1" applyFill="1" applyBorder="1" applyAlignment="1">
      <alignment horizontal="left" wrapText="1"/>
    </xf>
    <xf numFmtId="0" fontId="32" fillId="0" borderId="10" xfId="36" applyNumberFormat="1" applyFont="1" applyFill="1" applyBorder="1" applyAlignment="1">
      <alignment horizontal="left" wrapText="1"/>
    </xf>
    <xf numFmtId="0" fontId="32" fillId="0" borderId="9" xfId="36" applyNumberFormat="1" applyFont="1" applyFill="1" applyBorder="1" applyAlignment="1">
      <alignment horizontal="left" wrapText="1"/>
    </xf>
    <xf numFmtId="0" fontId="31" fillId="0" borderId="0" xfId="36" applyNumberFormat="1" applyFont="1" applyFill="1" applyBorder="1" applyAlignment="1">
      <alignment horizontal="right"/>
    </xf>
    <xf numFmtId="49" fontId="31" fillId="0" borderId="2" xfId="36" applyNumberFormat="1" applyFont="1" applyFill="1" applyBorder="1" applyAlignment="1">
      <alignment horizontal="center"/>
    </xf>
    <xf numFmtId="0" fontId="31" fillId="0" borderId="0" xfId="36" applyNumberFormat="1" applyFont="1" applyFill="1" applyBorder="1" applyAlignment="1">
      <alignment horizontal="left"/>
    </xf>
    <xf numFmtId="0" fontId="31" fillId="0" borderId="2" xfId="36" applyNumberFormat="1" applyFont="1" applyFill="1" applyBorder="1" applyAlignment="1">
      <alignment horizontal="right"/>
    </xf>
    <xf numFmtId="0" fontId="34" fillId="0" borderId="2" xfId="36" applyNumberFormat="1" applyFont="1" applyFill="1" applyBorder="1"/>
    <xf numFmtId="0" fontId="39" fillId="0" borderId="23" xfId="36" applyNumberFormat="1" applyFont="1" applyFill="1" applyBorder="1" applyAlignment="1">
      <alignment horizontal="center"/>
    </xf>
    <xf numFmtId="0" fontId="39" fillId="0" borderId="2" xfId="36" applyNumberFormat="1" applyFont="1" applyFill="1" applyBorder="1" applyAlignment="1">
      <alignment horizontal="center"/>
    </xf>
    <xf numFmtId="0" fontId="39" fillId="0" borderId="24" xfId="36" applyNumberFormat="1" applyFont="1" applyFill="1" applyBorder="1" applyAlignment="1">
      <alignment horizontal="center"/>
    </xf>
    <xf numFmtId="0" fontId="31" fillId="0" borderId="2" xfId="36" applyNumberFormat="1" applyFont="1" applyFill="1" applyBorder="1" applyAlignment="1">
      <alignment horizontal="center"/>
    </xf>
    <xf numFmtId="0" fontId="30" fillId="0" borderId="18" xfId="36" applyNumberFormat="1" applyFont="1" applyFill="1" applyBorder="1" applyAlignment="1">
      <alignment horizontal="center" vertical="top"/>
    </xf>
    <xf numFmtId="49" fontId="39" fillId="0" borderId="2" xfId="36" applyNumberFormat="1" applyFont="1" applyFill="1" applyBorder="1" applyAlignment="1">
      <alignment horizontal="left"/>
    </xf>
    <xf numFmtId="0" fontId="39" fillId="0" borderId="25" xfId="36" applyNumberFormat="1" applyFont="1" applyFill="1" applyBorder="1" applyAlignment="1">
      <alignment horizontal="center" vertical="top"/>
    </xf>
    <xf numFmtId="0" fontId="39" fillId="0" borderId="18" xfId="36" applyNumberFormat="1" applyFont="1" applyFill="1" applyBorder="1" applyAlignment="1">
      <alignment horizontal="center" vertical="top"/>
    </xf>
    <xf numFmtId="0" fontId="39" fillId="0" borderId="26" xfId="36" applyNumberFormat="1" applyFont="1" applyFill="1" applyBorder="1" applyAlignment="1">
      <alignment horizontal="center" vertical="top"/>
    </xf>
    <xf numFmtId="0" fontId="30" fillId="0" borderId="25" xfId="36" applyNumberFormat="1" applyFont="1" applyFill="1" applyBorder="1" applyAlignment="1">
      <alignment horizontal="center" vertical="top"/>
    </xf>
    <xf numFmtId="0" fontId="30" fillId="0" borderId="26" xfId="36" applyNumberFormat="1" applyFont="1" applyFill="1" applyBorder="1" applyAlignment="1">
      <alignment horizontal="center" vertical="top"/>
    </xf>
    <xf numFmtId="0" fontId="39" fillId="0" borderId="21" xfId="36" applyNumberFormat="1" applyFont="1" applyFill="1" applyBorder="1" applyAlignment="1">
      <alignment horizontal="right"/>
    </xf>
    <xf numFmtId="0" fontId="39" fillId="0" borderId="0" xfId="36" applyNumberFormat="1" applyFont="1" applyFill="1" applyBorder="1" applyAlignment="1">
      <alignment horizontal="right"/>
    </xf>
    <xf numFmtId="49" fontId="39" fillId="0" borderId="2" xfId="36" applyNumberFormat="1" applyFont="1" applyFill="1" applyBorder="1" applyAlignment="1">
      <alignment horizontal="center"/>
    </xf>
    <xf numFmtId="0" fontId="39" fillId="0" borderId="0" xfId="36" applyNumberFormat="1" applyFont="1" applyFill="1" applyBorder="1" applyAlignment="1">
      <alignment horizontal="lef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164" fontId="6" fillId="0" borderId="4"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18" fillId="0" borderId="3"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left" wrapText="1"/>
    </xf>
    <xf numFmtId="0" fontId="26" fillId="0" borderId="0" xfId="0" applyFont="1" applyBorder="1" applyAlignment="1">
      <alignment horizontal="center" wrapText="1"/>
    </xf>
    <xf numFmtId="0" fontId="6" fillId="0" borderId="0" xfId="0" applyFont="1" applyBorder="1" applyAlignment="1">
      <alignment horizontal="center" vertical="top" wrapText="1"/>
    </xf>
    <xf numFmtId="0" fontId="6" fillId="0" borderId="1" xfId="0" applyFont="1" applyBorder="1" applyAlignment="1">
      <alignment horizontal="center" vertical="center" wrapText="1"/>
    </xf>
    <xf numFmtId="0" fontId="25" fillId="0" borderId="0" xfId="0" applyFont="1" applyBorder="1" applyAlignment="1">
      <alignment horizontal="center" wrapText="1"/>
    </xf>
    <xf numFmtId="0" fontId="30" fillId="0" borderId="0" xfId="36" applyNumberFormat="1" applyFont="1" applyFill="1" applyBorder="1" applyAlignment="1">
      <alignment horizontal="center" vertical="top"/>
    </xf>
    <xf numFmtId="49" fontId="35" fillId="0" borderId="2" xfId="36" applyNumberFormat="1" applyFont="1" applyFill="1" applyBorder="1" applyAlignment="1">
      <alignment horizontal="center"/>
    </xf>
    <xf numFmtId="49" fontId="38" fillId="0" borderId="2" xfId="36" applyNumberFormat="1" applyFont="1" applyFill="1" applyBorder="1" applyAlignment="1">
      <alignment horizontal="center"/>
    </xf>
    <xf numFmtId="0" fontId="33" fillId="0" borderId="3" xfId="36" applyNumberFormat="1" applyFont="1" applyFill="1" applyBorder="1" applyAlignment="1">
      <alignment horizontal="left"/>
    </xf>
    <xf numFmtId="0" fontId="34" fillId="0" borderId="3" xfId="36" applyNumberFormat="1" applyFont="1" applyFill="1" applyBorder="1" applyAlignment="1">
      <alignment horizontal="left" wrapText="1" indent="1"/>
    </xf>
    <xf numFmtId="0" fontId="34" fillId="0" borderId="3" xfId="36" applyNumberFormat="1" applyFont="1" applyFill="1" applyBorder="1" applyAlignment="1">
      <alignment horizontal="left" indent="1"/>
    </xf>
    <xf numFmtId="180" fontId="34" fillId="0" borderId="3" xfId="36" applyNumberFormat="1" applyFont="1" applyFill="1" applyBorder="1" applyAlignment="1">
      <alignment horizontal="left" wrapText="1" indent="1"/>
    </xf>
    <xf numFmtId="49" fontId="31" fillId="4" borderId="3" xfId="36" applyNumberFormat="1" applyFont="1" applyFill="1" applyBorder="1" applyAlignment="1">
      <alignment horizontal="center"/>
    </xf>
    <xf numFmtId="0" fontId="33" fillId="0" borderId="3" xfId="36" applyNumberFormat="1" applyFont="1" applyFill="1" applyBorder="1" applyAlignment="1">
      <alignment horizontal="left" wrapText="1"/>
    </xf>
    <xf numFmtId="0" fontId="3" fillId="0" borderId="2" xfId="0" applyFont="1" applyBorder="1" applyAlignment="1">
      <alignment horizontal="left"/>
    </xf>
    <xf numFmtId="0" fontId="4" fillId="0" borderId="3" xfId="0" applyFont="1" applyBorder="1" applyAlignment="1">
      <alignment horizontal="center" vertical="top" wrapText="1"/>
    </xf>
    <xf numFmtId="4" fontId="12" fillId="0" borderId="3" xfId="0" applyNumberFormat="1" applyFont="1" applyFill="1" applyBorder="1" applyAlignment="1">
      <alignment horizontal="center" vertical="top" wrapText="1"/>
    </xf>
    <xf numFmtId="4" fontId="12" fillId="3" borderId="3" xfId="0" applyNumberFormat="1" applyFont="1" applyFill="1" applyBorder="1" applyAlignment="1">
      <alignment horizontal="center" vertical="top" wrapText="1"/>
    </xf>
    <xf numFmtId="0" fontId="5" fillId="0" borderId="0" xfId="0" applyFont="1" applyBorder="1" applyAlignment="1">
      <alignment horizontal="left"/>
    </xf>
    <xf numFmtId="0" fontId="4" fillId="0" borderId="3" xfId="0" applyFont="1" applyBorder="1" applyAlignment="1">
      <alignment horizontal="center" vertical="center" wrapText="1"/>
    </xf>
    <xf numFmtId="0" fontId="10" fillId="0" borderId="0" xfId="0" applyFont="1" applyAlignment="1">
      <alignment horizontal="center" vertical="center"/>
    </xf>
  </cellXfs>
  <cellStyles count="38">
    <cellStyle name="_Расходники приложение" xfId="2"/>
    <cellStyle name="_Хозка спецификация" xfId="3"/>
    <cellStyle name="Comma_DSPLIST" xfId="4"/>
    <cellStyle name="Currency [0]_DSPLIST" xfId="5"/>
    <cellStyle name="Currency_DSPLIST" xfId="6"/>
    <cellStyle name="Milliers [0]_Conversion Summary" xfId="7"/>
    <cellStyle name="Milliers_Conversion Summary" xfId="8"/>
    <cellStyle name="Monйtaire [0]_Conversion Summary" xfId="9"/>
    <cellStyle name="Monйtaire_Conversion Summary" xfId="10"/>
    <cellStyle name="Normal_Campaign" xfId="11"/>
    <cellStyle name="Гиперссылка" xfId="37" builtinId="8"/>
    <cellStyle name="Обычный" xfId="0" builtinId="0"/>
    <cellStyle name="Обычный 10" xfId="1"/>
    <cellStyle name="Обычный 12" xfId="12"/>
    <cellStyle name="Обычный 16" xfId="13"/>
    <cellStyle name="Обычный 2" xfId="14"/>
    <cellStyle name="Обычный 2 2" xfId="15"/>
    <cellStyle name="Обычный 2 2 2" xfId="34"/>
    <cellStyle name="Обычный 2 3" xfId="16"/>
    <cellStyle name="Обычный 3" xfId="17"/>
    <cellStyle name="Обычный 3 2" xfId="18"/>
    <cellStyle name="Обычный 4" xfId="19"/>
    <cellStyle name="Обычный 5" xfId="20"/>
    <cellStyle name="Обычный 6" xfId="21"/>
    <cellStyle name="Обычный 7" xfId="35"/>
    <cellStyle name="Обычный 8" xfId="33"/>
    <cellStyle name="Обычный 9" xfId="36"/>
    <cellStyle name="Примечание 2" xfId="22"/>
    <cellStyle name="Стиль 1" xfId="23"/>
    <cellStyle name="Тысячи [0]_Example " xfId="24"/>
    <cellStyle name="Тысячи_Example " xfId="25"/>
    <cellStyle name="Финансовый 2" xfId="26"/>
    <cellStyle name="Финансовый 2 2" xfId="27"/>
    <cellStyle name="Финансовый 2 2 2" xfId="28"/>
    <cellStyle name="Финансовый 2 3" xfId="29"/>
    <cellStyle name="Финансовый 2 3 2" xfId="30"/>
    <cellStyle name="Финансовый 2 4" xfId="31"/>
    <cellStyle name="Финансовый 3" xfId="3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9;&#1082;&#1086;&#1085;&#1086;&#1084;&#1080;&#1089;&#1090;/Desktop/&#1069;&#1082;&#1086;&#1085;&#1086;&#1084;&#1080;&#1089;&#1090;/&#1041;&#1070;&#1044;&#1046;&#1045;&#1058;%202020/&#1055;&#1051;&#1040;&#1053;%20&#1060;&#1061;&#1044;/&#1055;&#1083;&#1072;&#1085;%20&#1086;&#1090;%2020.01.2020/&#1056;&#1040;&#1057;&#1063;&#1045;&#1058;%20&#1055;&#1051;&#1040;&#1053;%20&#1060;&#1061;&#104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 АЦК"/>
      <sheetName val="Лист1"/>
      <sheetName val="ФХД_ Сведения по выплатам на з"/>
      <sheetName val="Лист3"/>
      <sheetName val="Лист4"/>
      <sheetName val="Лист5"/>
      <sheetName val="Лист6"/>
      <sheetName val="Лист7"/>
      <sheetName val="Лист9"/>
      <sheetName val="Лист10"/>
      <sheetName val="Лист11"/>
      <sheetName val="Лист12"/>
    </sheetNames>
    <sheetDataSet>
      <sheetData sheetId="0"/>
      <sheetData sheetId="1"/>
      <sheetData sheetId="2"/>
      <sheetData sheetId="3"/>
      <sheetData sheetId="4"/>
      <sheetData sheetId="5"/>
      <sheetData sheetId="6">
        <row r="57">
          <cell r="L57">
            <v>32780340.52</v>
          </cell>
          <cell r="N57">
            <v>27124887.949999999</v>
          </cell>
        </row>
        <row r="79">
          <cell r="L79">
            <v>4918649.08</v>
          </cell>
          <cell r="N79">
            <v>5207036.58</v>
          </cell>
        </row>
      </sheetData>
      <sheetData sheetId="7"/>
      <sheetData sheetId="8"/>
      <sheetData sheetId="9">
        <row r="22">
          <cell r="D22">
            <v>9756045.25</v>
          </cell>
          <cell r="F22">
            <v>8142293.2800000003</v>
          </cell>
          <cell r="H22">
            <v>8098921.9800000004</v>
          </cell>
        </row>
        <row r="42">
          <cell r="D42">
            <v>1413103.38</v>
          </cell>
          <cell r="F42">
            <v>1450913.69</v>
          </cell>
          <cell r="H42">
            <v>1533302.43</v>
          </cell>
        </row>
      </sheetData>
      <sheetData sheetId="10">
        <row r="12">
          <cell r="F12">
            <v>48754.879999999997</v>
          </cell>
          <cell r="J12">
            <v>33799.160000000003</v>
          </cell>
          <cell r="N12">
            <v>35559.82</v>
          </cell>
        </row>
        <row r="38">
          <cell r="F38">
            <v>2136892</v>
          </cell>
          <cell r="I38"/>
          <cell r="J38">
            <v>1931855</v>
          </cell>
          <cell r="N38">
            <v>1875795.25</v>
          </cell>
        </row>
        <row r="39">
          <cell r="F39">
            <v>99437</v>
          </cell>
          <cell r="I39"/>
          <cell r="J39">
            <v>99437</v>
          </cell>
          <cell r="N39">
            <v>99437</v>
          </cell>
        </row>
        <row r="41">
          <cell r="F41">
            <v>57383.81</v>
          </cell>
          <cell r="J41">
            <v>57383.81</v>
          </cell>
          <cell r="N41">
            <v>57383.81</v>
          </cell>
        </row>
        <row r="51">
          <cell r="F51">
            <v>6453.17</v>
          </cell>
          <cell r="J51">
            <v>7568.56</v>
          </cell>
          <cell r="N51">
            <v>7810.55</v>
          </cell>
        </row>
        <row r="84">
          <cell r="H84">
            <v>289784.15999999997</v>
          </cell>
          <cell r="M84">
            <v>238784.16</v>
          </cell>
          <cell r="R84">
            <v>108464.16</v>
          </cell>
        </row>
        <row r="96">
          <cell r="N96">
            <v>51000</v>
          </cell>
          <cell r="R96">
            <v>181320</v>
          </cell>
        </row>
        <row r="109">
          <cell r="F109">
            <v>247741.27</v>
          </cell>
          <cell r="J109">
            <v>79311.92</v>
          </cell>
          <cell r="N109">
            <v>79311.92</v>
          </cell>
        </row>
        <row r="120">
          <cell r="F120">
            <v>236954.25</v>
          </cell>
          <cell r="J120">
            <v>405383.61</v>
          </cell>
          <cell r="N120">
            <v>405383.61</v>
          </cell>
        </row>
        <row r="138">
          <cell r="F138">
            <v>1973451.06</v>
          </cell>
          <cell r="J138">
            <v>2023390.58</v>
          </cell>
          <cell r="N138">
            <v>2057755.88</v>
          </cell>
        </row>
      </sheetData>
      <sheetData sheetId="11">
        <row r="19">
          <cell r="F19">
            <v>26226.32</v>
          </cell>
          <cell r="J19">
            <v>26226.32</v>
          </cell>
          <cell r="N19">
            <v>26226.32</v>
          </cell>
        </row>
        <row r="34">
          <cell r="G34">
            <v>1376219.87</v>
          </cell>
          <cell r="K34">
            <v>1454699.64</v>
          </cell>
          <cell r="O34">
            <v>1562181.16</v>
          </cell>
        </row>
        <row r="46">
          <cell r="G46">
            <v>377795.36</v>
          </cell>
          <cell r="K46">
            <v>214963.05</v>
          </cell>
          <cell r="O46">
            <v>0</v>
          </cell>
        </row>
        <row r="59">
          <cell r="G59">
            <v>364281.23</v>
          </cell>
          <cell r="K59">
            <v>364281.23</v>
          </cell>
          <cell r="O59">
            <v>364281.23</v>
          </cell>
        </row>
        <row r="69">
          <cell r="G69">
            <v>14294.28</v>
          </cell>
          <cell r="K69">
            <v>14294.28</v>
          </cell>
          <cell r="O69">
            <v>14294.28</v>
          </cell>
        </row>
      </sheetData>
      <sheetData sheetId="12">
        <row r="14">
          <cell r="E14">
            <v>17902</v>
          </cell>
          <cell r="H14">
            <v>17902</v>
          </cell>
          <cell r="K14">
            <v>17902</v>
          </cell>
        </row>
        <row r="36">
          <cell r="F36">
            <v>1131115.68</v>
          </cell>
          <cell r="J36">
            <v>1128025.2</v>
          </cell>
          <cell r="N36">
            <v>1128025.2</v>
          </cell>
        </row>
        <row r="52">
          <cell r="F52">
            <v>216919.41</v>
          </cell>
          <cell r="I52">
            <v>171322.74</v>
          </cell>
          <cell r="L52">
            <v>186427.51</v>
          </cell>
        </row>
        <row r="62">
          <cell r="F62">
            <v>2329591.33</v>
          </cell>
          <cell r="I62">
            <v>2192317.98</v>
          </cell>
          <cell r="L62">
            <v>2329591.33</v>
          </cell>
        </row>
        <row r="110">
          <cell r="F110">
            <v>3146739.17</v>
          </cell>
          <cell r="I110">
            <v>2757335.86</v>
          </cell>
          <cell r="L110">
            <v>2742231.09</v>
          </cell>
        </row>
        <row r="121">
          <cell r="F121">
            <v>51097.49</v>
          </cell>
        </row>
        <row r="243">
          <cell r="F243">
            <v>270864.25</v>
          </cell>
          <cell r="I243">
            <v>267080.24</v>
          </cell>
          <cell r="L243">
            <v>306328</v>
          </cell>
        </row>
        <row r="295">
          <cell r="F295">
            <v>2579474.4700000002</v>
          </cell>
          <cell r="I295">
            <v>1599101.02</v>
          </cell>
          <cell r="L295">
            <v>1420791.46</v>
          </cell>
        </row>
        <row r="300">
          <cell r="H300">
            <v>7200</v>
          </cell>
        </row>
        <row r="301">
          <cell r="F301">
            <v>54345789.049999997</v>
          </cell>
          <cell r="G301">
            <v>46508233.899999999</v>
          </cell>
          <cell r="H301">
            <v>46636352.270000003</v>
          </cell>
        </row>
        <row r="302">
          <cell r="F302">
            <v>13869786.16</v>
          </cell>
          <cell r="G302">
            <v>12701250</v>
          </cell>
          <cell r="H302">
            <v>12701250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4"/>
  <sheetViews>
    <sheetView view="pageBreakPreview" zoomScale="55" zoomScaleNormal="100" zoomScaleSheetLayoutView="55" workbookViewId="0">
      <selection activeCell="E44" sqref="E44"/>
    </sheetView>
  </sheetViews>
  <sheetFormatPr defaultRowHeight="15.75"/>
  <cols>
    <col min="1" max="1" width="36" style="7" customWidth="1"/>
    <col min="2" max="2" width="12.42578125" style="8" customWidth="1"/>
    <col min="3" max="3" width="21.140625" style="8" customWidth="1"/>
    <col min="4" max="4" width="16.7109375" style="8" customWidth="1"/>
    <col min="5" max="5" width="20.140625" style="7" customWidth="1"/>
    <col min="6" max="8" width="18.5703125" style="7" hidden="1" customWidth="1"/>
    <col min="9" max="9" width="21.28515625" style="7" customWidth="1"/>
    <col min="10" max="12" width="21.28515625" style="7" hidden="1" customWidth="1"/>
    <col min="13" max="13" width="20.140625" style="7" customWidth="1"/>
    <col min="14" max="16" width="18" style="7" hidden="1" customWidth="1"/>
    <col min="17" max="17" width="22.7109375" style="60" customWidth="1"/>
    <col min="18" max="16384" width="9.140625" style="7"/>
  </cols>
  <sheetData>
    <row r="1" spans="1:17" ht="20.25">
      <c r="A1" s="5"/>
      <c r="B1" s="34"/>
      <c r="C1" s="34"/>
      <c r="D1" s="34"/>
      <c r="E1" s="5"/>
      <c r="F1" s="5"/>
      <c r="G1" s="5"/>
      <c r="H1" s="5"/>
      <c r="I1" s="5"/>
      <c r="J1" s="5"/>
      <c r="K1" s="5"/>
      <c r="L1" s="5"/>
      <c r="M1" s="5"/>
      <c r="N1" s="5"/>
      <c r="O1" s="5"/>
      <c r="P1" s="5"/>
      <c r="Q1" s="54"/>
    </row>
    <row r="2" spans="1:17" ht="46.5" customHeight="1">
      <c r="A2" s="5"/>
      <c r="B2" s="34"/>
      <c r="C2" s="34"/>
      <c r="D2" s="34"/>
      <c r="E2" s="5"/>
      <c r="F2" s="5"/>
      <c r="G2" s="5"/>
      <c r="H2" s="5"/>
      <c r="I2" s="206" t="s">
        <v>86</v>
      </c>
      <c r="J2" s="206"/>
      <c r="K2" s="206"/>
      <c r="L2" s="206"/>
      <c r="M2" s="206"/>
      <c r="N2" s="30"/>
      <c r="O2" s="30"/>
      <c r="P2" s="30"/>
      <c r="Q2" s="55"/>
    </row>
    <row r="3" spans="1:17" ht="19.5" customHeight="1">
      <c r="A3" s="5"/>
      <c r="B3" s="34"/>
      <c r="C3" s="34"/>
      <c r="D3" s="34"/>
      <c r="E3" s="5"/>
      <c r="F3" s="5"/>
      <c r="G3" s="5"/>
      <c r="H3" s="5"/>
      <c r="I3" s="32" t="s">
        <v>87</v>
      </c>
      <c r="J3" s="32"/>
      <c r="K3" s="32"/>
      <c r="L3" s="32"/>
      <c r="M3" s="32"/>
      <c r="N3" s="32"/>
      <c r="O3" s="32"/>
      <c r="P3" s="32"/>
      <c r="Q3" s="55"/>
    </row>
    <row r="4" spans="1:17" ht="24.75" customHeight="1">
      <c r="A4" s="5"/>
      <c r="B4" s="34"/>
      <c r="C4" s="34"/>
      <c r="D4" s="34"/>
      <c r="E4" s="5"/>
      <c r="F4" s="5"/>
      <c r="G4" s="5"/>
      <c r="H4" s="5"/>
      <c r="I4" s="207" t="s">
        <v>88</v>
      </c>
      <c r="J4" s="207"/>
      <c r="K4" s="207"/>
      <c r="L4" s="207"/>
      <c r="M4" s="207"/>
      <c r="N4" s="207"/>
      <c r="O4" s="207"/>
      <c r="P4" s="207"/>
      <c r="Q4" s="207"/>
    </row>
    <row r="5" spans="1:17" ht="13.5" customHeight="1">
      <c r="A5" s="5"/>
      <c r="B5" s="34"/>
      <c r="C5" s="34"/>
      <c r="D5" s="34"/>
      <c r="E5" s="5"/>
      <c r="F5" s="5"/>
      <c r="G5" s="5"/>
      <c r="H5" s="5"/>
      <c r="I5" s="208" t="s">
        <v>89</v>
      </c>
      <c r="J5" s="208"/>
      <c r="K5" s="208"/>
      <c r="L5" s="208"/>
      <c r="M5" s="208"/>
      <c r="N5" s="39"/>
      <c r="O5" s="39"/>
      <c r="P5" s="39"/>
      <c r="Q5" s="55"/>
    </row>
    <row r="6" spans="1:17" ht="37.5" customHeight="1">
      <c r="A6" s="5"/>
      <c r="B6" s="34"/>
      <c r="C6" s="34"/>
      <c r="D6" s="34"/>
      <c r="E6" s="5"/>
      <c r="F6" s="5"/>
      <c r="G6" s="5"/>
      <c r="H6" s="5"/>
      <c r="I6" s="37"/>
      <c r="J6" s="38"/>
      <c r="K6" s="38"/>
      <c r="L6" s="38"/>
      <c r="M6" s="33"/>
      <c r="N6" s="31"/>
      <c r="O6" s="31"/>
      <c r="P6" s="31"/>
      <c r="Q6" s="56" t="s">
        <v>90</v>
      </c>
    </row>
    <row r="7" spans="1:17" ht="22.5" customHeight="1">
      <c r="A7" s="5"/>
      <c r="B7" s="34"/>
      <c r="C7" s="34"/>
      <c r="D7" s="34"/>
      <c r="E7" s="5"/>
      <c r="F7" s="5"/>
      <c r="G7" s="5"/>
      <c r="H7" s="5"/>
      <c r="I7" s="209" t="s">
        <v>91</v>
      </c>
      <c r="J7" s="209"/>
      <c r="K7" s="209"/>
      <c r="L7" s="209"/>
      <c r="M7" s="209"/>
      <c r="N7" s="42"/>
      <c r="O7" s="42"/>
      <c r="P7" s="42"/>
      <c r="Q7" s="55"/>
    </row>
    <row r="8" spans="1:17" ht="20.25">
      <c r="A8" s="5"/>
      <c r="B8" s="34"/>
      <c r="C8" s="34"/>
      <c r="D8" s="34"/>
      <c r="E8" s="5"/>
      <c r="F8" s="5"/>
      <c r="G8" s="5"/>
      <c r="H8" s="5"/>
      <c r="I8" s="5"/>
      <c r="J8" s="5"/>
      <c r="K8" s="5"/>
      <c r="L8" s="5"/>
      <c r="M8" s="5"/>
      <c r="N8" s="5"/>
      <c r="O8" s="5"/>
      <c r="P8" s="5"/>
      <c r="Q8" s="54"/>
    </row>
    <row r="9" spans="1:17" ht="20.25">
      <c r="A9" s="5"/>
      <c r="B9" s="34"/>
      <c r="C9" s="34"/>
      <c r="D9" s="34"/>
      <c r="E9" s="5"/>
      <c r="F9" s="5"/>
      <c r="G9" s="5"/>
      <c r="H9" s="5"/>
      <c r="I9" s="5"/>
      <c r="J9" s="5"/>
      <c r="K9" s="5"/>
      <c r="L9" s="5"/>
      <c r="M9" s="5"/>
      <c r="N9" s="5"/>
      <c r="O9" s="5"/>
      <c r="P9" s="5"/>
      <c r="Q9" s="54"/>
    </row>
    <row r="10" spans="1:17" ht="20.25">
      <c r="A10" s="5"/>
      <c r="B10" s="34"/>
      <c r="C10" s="34"/>
      <c r="D10" s="34"/>
      <c r="E10" s="5"/>
      <c r="F10" s="5"/>
      <c r="G10" s="5"/>
      <c r="H10" s="5"/>
      <c r="I10" s="5"/>
      <c r="J10" s="5"/>
      <c r="K10" s="5"/>
      <c r="L10" s="5"/>
      <c r="M10" s="5"/>
      <c r="N10" s="5"/>
      <c r="O10" s="5"/>
      <c r="P10" s="5"/>
      <c r="Q10" s="54"/>
    </row>
    <row r="11" spans="1:17" ht="20.25">
      <c r="A11" s="5"/>
      <c r="B11" s="34"/>
      <c r="C11" s="34"/>
      <c r="D11" s="34"/>
      <c r="E11" s="5"/>
      <c r="F11" s="5"/>
      <c r="G11" s="5"/>
      <c r="H11" s="5"/>
      <c r="I11" s="5"/>
      <c r="J11" s="5"/>
      <c r="K11" s="5"/>
      <c r="L11" s="5"/>
      <c r="M11" s="5"/>
      <c r="N11" s="5"/>
      <c r="O11" s="5"/>
      <c r="P11" s="5"/>
      <c r="Q11" s="54"/>
    </row>
    <row r="12" spans="1:17" ht="20.25">
      <c r="A12" s="5"/>
      <c r="B12" s="34"/>
      <c r="C12" s="34"/>
      <c r="D12" s="34"/>
      <c r="E12" s="5"/>
      <c r="F12" s="5"/>
      <c r="G12" s="5"/>
      <c r="H12" s="5"/>
      <c r="I12" s="5"/>
      <c r="J12" s="5"/>
      <c r="K12" s="5"/>
      <c r="L12" s="5"/>
      <c r="M12" s="5"/>
      <c r="N12" s="5"/>
      <c r="O12" s="5"/>
      <c r="P12" s="5"/>
      <c r="Q12" s="54"/>
    </row>
    <row r="13" spans="1:17" ht="20.25">
      <c r="A13" s="5"/>
      <c r="B13" s="34"/>
      <c r="C13" s="34"/>
      <c r="D13" s="34"/>
      <c r="E13" s="5"/>
      <c r="F13" s="5"/>
      <c r="G13" s="5"/>
      <c r="H13" s="5"/>
      <c r="I13" s="5"/>
      <c r="J13" s="5"/>
      <c r="K13" s="5"/>
      <c r="L13" s="5"/>
      <c r="M13" s="5"/>
      <c r="N13" s="5"/>
      <c r="O13" s="5"/>
      <c r="P13" s="5"/>
      <c r="Q13" s="54"/>
    </row>
    <row r="14" spans="1:17" ht="20.25">
      <c r="A14" s="5"/>
      <c r="B14" s="34"/>
      <c r="C14" s="34"/>
      <c r="D14" s="34"/>
      <c r="E14" s="5"/>
      <c r="F14" s="5"/>
      <c r="G14" s="5"/>
      <c r="H14" s="5"/>
      <c r="I14" s="5"/>
      <c r="J14" s="5"/>
      <c r="K14" s="5"/>
      <c r="L14" s="5"/>
      <c r="M14" s="5"/>
      <c r="N14" s="5"/>
      <c r="O14" s="5"/>
      <c r="P14" s="5"/>
      <c r="Q14" s="54"/>
    </row>
    <row r="15" spans="1:17" ht="20.25">
      <c r="A15" s="5"/>
      <c r="B15" s="34"/>
      <c r="C15" s="34"/>
      <c r="D15" s="34"/>
      <c r="E15" s="5"/>
      <c r="F15" s="5"/>
      <c r="G15" s="5"/>
      <c r="H15" s="5"/>
      <c r="I15" s="5"/>
      <c r="J15" s="5"/>
      <c r="K15" s="5"/>
      <c r="L15" s="5"/>
      <c r="M15" s="5"/>
      <c r="N15" s="5"/>
      <c r="O15" s="5"/>
      <c r="P15" s="5"/>
      <c r="Q15" s="54"/>
    </row>
    <row r="16" spans="1:17" ht="20.25">
      <c r="A16" s="5"/>
      <c r="B16" s="34"/>
      <c r="C16" s="34"/>
      <c r="D16" s="34"/>
      <c r="E16" s="5"/>
      <c r="F16" s="5"/>
      <c r="G16" s="5"/>
      <c r="H16" s="5"/>
      <c r="I16" s="5"/>
      <c r="J16" s="5"/>
      <c r="K16" s="5"/>
      <c r="L16" s="5"/>
      <c r="M16" s="5"/>
      <c r="N16" s="5"/>
      <c r="O16" s="5"/>
      <c r="P16" s="5"/>
      <c r="Q16" s="54"/>
    </row>
    <row r="17" spans="1:17" ht="20.25">
      <c r="A17" s="5"/>
      <c r="B17" s="34"/>
      <c r="C17" s="34"/>
      <c r="D17" s="34"/>
      <c r="E17" s="5"/>
      <c r="F17" s="5"/>
      <c r="G17" s="5"/>
      <c r="H17" s="5"/>
      <c r="I17" s="5"/>
      <c r="J17" s="5"/>
      <c r="K17" s="5"/>
      <c r="L17" s="5"/>
      <c r="M17" s="5"/>
      <c r="N17" s="5"/>
      <c r="O17" s="5"/>
      <c r="P17" s="5"/>
      <c r="Q17" s="54"/>
    </row>
    <row r="18" spans="1:17" ht="20.25">
      <c r="A18" s="5"/>
      <c r="B18" s="34"/>
      <c r="C18" s="34"/>
      <c r="D18" s="34"/>
      <c r="E18" s="5"/>
      <c r="F18" s="5"/>
      <c r="G18" s="5"/>
      <c r="H18" s="5"/>
      <c r="I18" s="5"/>
      <c r="J18" s="5"/>
      <c r="K18" s="5"/>
      <c r="L18" s="5"/>
      <c r="M18" s="5"/>
      <c r="N18" s="5"/>
      <c r="O18" s="5"/>
      <c r="P18" s="5"/>
      <c r="Q18" s="54"/>
    </row>
    <row r="19" spans="1:17" ht="20.25">
      <c r="A19" s="5"/>
      <c r="B19" s="34"/>
      <c r="C19" s="34"/>
      <c r="D19" s="34"/>
      <c r="E19" s="5"/>
      <c r="F19" s="5"/>
      <c r="G19" s="5"/>
      <c r="H19" s="5"/>
      <c r="I19" s="5"/>
      <c r="J19" s="5"/>
      <c r="K19" s="5"/>
      <c r="L19" s="5"/>
      <c r="M19" s="5"/>
      <c r="N19" s="5"/>
      <c r="O19" s="5"/>
      <c r="P19" s="5"/>
      <c r="Q19" s="54"/>
    </row>
    <row r="20" spans="1:17" ht="23.25">
      <c r="A20" s="205" t="s">
        <v>149</v>
      </c>
      <c r="B20" s="205"/>
      <c r="C20" s="205"/>
      <c r="D20" s="205"/>
      <c r="E20" s="205"/>
      <c r="F20" s="205"/>
      <c r="G20" s="205"/>
      <c r="H20" s="205"/>
      <c r="I20" s="205"/>
      <c r="J20" s="205"/>
      <c r="K20" s="205"/>
      <c r="L20" s="205"/>
      <c r="M20" s="205"/>
      <c r="N20" s="205"/>
      <c r="O20" s="205"/>
      <c r="P20" s="205"/>
      <c r="Q20" s="205"/>
    </row>
    <row r="21" spans="1:17" ht="23.25">
      <c r="A21" s="205" t="s">
        <v>92</v>
      </c>
      <c r="B21" s="205"/>
      <c r="C21" s="205"/>
      <c r="D21" s="205"/>
      <c r="E21" s="205"/>
      <c r="F21" s="205"/>
      <c r="G21" s="205"/>
      <c r="H21" s="205"/>
      <c r="I21" s="205"/>
      <c r="J21" s="205"/>
      <c r="K21" s="205"/>
      <c r="L21" s="205"/>
      <c r="M21" s="205"/>
      <c r="N21" s="205"/>
      <c r="O21" s="205"/>
      <c r="P21" s="205"/>
      <c r="Q21" s="205"/>
    </row>
    <row r="22" spans="1:17" ht="23.25">
      <c r="A22" s="205" t="s">
        <v>15</v>
      </c>
      <c r="B22" s="205"/>
      <c r="C22" s="205"/>
      <c r="D22" s="205"/>
      <c r="E22" s="205"/>
      <c r="F22" s="205"/>
      <c r="G22" s="205"/>
      <c r="H22" s="205"/>
      <c r="I22" s="205"/>
      <c r="J22" s="205"/>
      <c r="K22" s="205"/>
      <c r="L22" s="205"/>
      <c r="M22" s="205"/>
      <c r="N22" s="205"/>
      <c r="O22" s="205"/>
      <c r="P22" s="205"/>
      <c r="Q22" s="205"/>
    </row>
    <row r="23" spans="1:17" ht="23.25">
      <c r="A23" s="43"/>
      <c r="B23" s="43"/>
      <c r="C23" s="43"/>
      <c r="D23" s="43"/>
      <c r="E23" s="43"/>
      <c r="F23" s="43"/>
      <c r="G23" s="43"/>
      <c r="H23" s="43"/>
      <c r="I23" s="43"/>
      <c r="J23" s="43"/>
      <c r="K23" s="43"/>
      <c r="L23" s="43"/>
      <c r="M23" s="43"/>
      <c r="N23" s="43"/>
      <c r="O23" s="43"/>
      <c r="P23" s="43"/>
      <c r="Q23" s="57"/>
    </row>
    <row r="24" spans="1:17" ht="20.25">
      <c r="A24" s="18"/>
      <c r="B24" s="34"/>
      <c r="C24" s="34"/>
      <c r="D24" s="34"/>
      <c r="E24" s="18"/>
      <c r="F24" s="18"/>
      <c r="G24" s="18"/>
      <c r="H24" s="18"/>
      <c r="I24" s="18"/>
      <c r="J24" s="18"/>
      <c r="K24" s="18"/>
      <c r="L24" s="18"/>
      <c r="M24" s="18"/>
      <c r="N24" s="18"/>
      <c r="O24" s="18"/>
      <c r="P24" s="18"/>
      <c r="Q24" s="58"/>
    </row>
    <row r="25" spans="1:17" ht="18" customHeight="1">
      <c r="A25" s="18" t="s">
        <v>0</v>
      </c>
      <c r="B25" s="34"/>
      <c r="C25" s="34"/>
      <c r="D25" s="34"/>
      <c r="E25" s="18"/>
      <c r="F25" s="18"/>
      <c r="G25" s="18"/>
      <c r="H25" s="18"/>
      <c r="I25" s="18"/>
      <c r="J25" s="18"/>
      <c r="K25" s="18"/>
      <c r="L25" s="18"/>
      <c r="M25" s="18"/>
      <c r="N25" s="18"/>
      <c r="O25" s="18"/>
      <c r="P25" s="18"/>
      <c r="Q25" s="58"/>
    </row>
    <row r="26" spans="1:17" ht="23.25">
      <c r="A26" s="18" t="s">
        <v>94</v>
      </c>
      <c r="B26" s="34"/>
      <c r="C26" s="50" t="s">
        <v>93</v>
      </c>
      <c r="D26" s="36"/>
      <c r="E26" s="35"/>
      <c r="F26" s="35"/>
      <c r="G26" s="35"/>
      <c r="H26" s="35"/>
      <c r="I26" s="35"/>
      <c r="J26" s="35"/>
      <c r="K26" s="35"/>
      <c r="L26" s="35"/>
      <c r="M26" s="35"/>
      <c r="N26" s="35"/>
      <c r="O26" s="35"/>
      <c r="P26" s="35"/>
      <c r="Q26" s="98"/>
    </row>
    <row r="27" spans="1:17" ht="20.25">
      <c r="A27" s="18"/>
      <c r="B27" s="34"/>
      <c r="C27" s="34"/>
      <c r="D27" s="34"/>
      <c r="E27" s="18"/>
      <c r="F27" s="18"/>
      <c r="G27" s="18"/>
      <c r="H27" s="18"/>
      <c r="I27" s="18"/>
      <c r="J27" s="18"/>
      <c r="K27" s="18"/>
      <c r="L27" s="18"/>
      <c r="M27" s="18"/>
      <c r="N27" s="18"/>
      <c r="O27" s="18"/>
      <c r="P27" s="18"/>
      <c r="Q27" s="58"/>
    </row>
    <row r="28" spans="1:17" ht="22.5" customHeight="1">
      <c r="A28" s="18" t="s">
        <v>95</v>
      </c>
      <c r="B28" s="50" t="s">
        <v>96</v>
      </c>
      <c r="C28" s="36"/>
      <c r="D28" s="36"/>
      <c r="E28" s="35"/>
      <c r="F28" s="35"/>
      <c r="G28" s="35"/>
      <c r="H28" s="35"/>
      <c r="I28" s="35"/>
      <c r="J28" s="35"/>
      <c r="K28" s="35"/>
      <c r="L28" s="35"/>
      <c r="M28" s="35"/>
      <c r="N28" s="18"/>
      <c r="O28" s="18"/>
      <c r="P28" s="18"/>
      <c r="Q28" s="58"/>
    </row>
    <row r="29" spans="1:17" ht="20.25">
      <c r="A29" s="18"/>
      <c r="B29" s="34"/>
      <c r="C29" s="34"/>
      <c r="D29" s="34"/>
      <c r="E29" s="18"/>
      <c r="F29" s="18"/>
      <c r="G29" s="18"/>
      <c r="H29" s="18"/>
      <c r="I29" s="18"/>
      <c r="J29" s="18"/>
      <c r="K29" s="18"/>
      <c r="L29" s="18"/>
      <c r="M29" s="18"/>
      <c r="N29" s="18"/>
      <c r="O29" s="18"/>
      <c r="P29" s="18"/>
      <c r="Q29" s="58"/>
    </row>
    <row r="30" spans="1:17" ht="18" customHeight="1">
      <c r="A30" s="2" t="s">
        <v>1</v>
      </c>
      <c r="E30" s="2"/>
      <c r="F30" s="2"/>
      <c r="G30" s="2"/>
      <c r="H30" s="2"/>
      <c r="I30" s="2"/>
      <c r="J30" s="2"/>
      <c r="K30" s="2"/>
      <c r="L30" s="2"/>
      <c r="M30" s="2"/>
      <c r="N30" s="2"/>
      <c r="O30" s="2"/>
      <c r="P30" s="2"/>
      <c r="Q30" s="59"/>
    </row>
    <row r="31" spans="1:17" customFormat="1" ht="15" hidden="1">
      <c r="A31" s="45"/>
      <c r="B31" s="44"/>
      <c r="C31" s="44"/>
      <c r="D31" s="44"/>
      <c r="E31" s="44"/>
      <c r="F31" s="203"/>
      <c r="G31" s="40"/>
      <c r="H31" s="40"/>
      <c r="I31" s="44"/>
      <c r="J31" s="203"/>
      <c r="K31" s="40"/>
      <c r="L31" s="40"/>
      <c r="M31" s="44"/>
      <c r="N31" s="203"/>
      <c r="O31" s="40"/>
      <c r="P31" s="40"/>
      <c r="Q31" s="53"/>
    </row>
    <row r="32" spans="1:17" customFormat="1" ht="45" hidden="1">
      <c r="A32" s="45" t="s">
        <v>20</v>
      </c>
      <c r="B32" s="44">
        <v>2620</v>
      </c>
      <c r="C32" s="44">
        <v>242</v>
      </c>
      <c r="D32" s="44"/>
      <c r="E32" s="44"/>
      <c r="F32" s="203"/>
      <c r="G32" s="40"/>
      <c r="H32" s="40"/>
      <c r="I32" s="44"/>
      <c r="J32" s="203"/>
      <c r="K32" s="40"/>
      <c r="L32" s="40"/>
      <c r="M32" s="44"/>
      <c r="N32" s="203"/>
      <c r="O32" s="40"/>
      <c r="P32" s="40"/>
      <c r="Q32" s="53"/>
    </row>
    <row r="33" spans="1:17" customFormat="1" ht="22.5" hidden="1" customHeight="1">
      <c r="A33" s="204" t="s">
        <v>21</v>
      </c>
      <c r="B33" s="201">
        <v>2630</v>
      </c>
      <c r="C33" s="201">
        <v>243</v>
      </c>
      <c r="D33" s="201"/>
      <c r="E33" s="201"/>
      <c r="F33" s="203"/>
      <c r="G33" s="40"/>
      <c r="H33" s="40"/>
      <c r="I33" s="201"/>
      <c r="J33" s="203"/>
      <c r="K33" s="40"/>
      <c r="L33" s="40"/>
      <c r="M33" s="201"/>
      <c r="N33" s="203"/>
      <c r="O33" s="40"/>
      <c r="P33" s="40"/>
      <c r="Q33" s="202"/>
    </row>
    <row r="34" spans="1:17" customFormat="1" ht="22.5" hidden="1" customHeight="1">
      <c r="A34" s="204"/>
      <c r="B34" s="201"/>
      <c r="C34" s="201"/>
      <c r="D34" s="201"/>
      <c r="E34" s="201"/>
      <c r="F34" s="40"/>
      <c r="G34" s="40"/>
      <c r="H34" s="40"/>
      <c r="I34" s="201"/>
      <c r="J34" s="40"/>
      <c r="K34" s="40"/>
      <c r="L34" s="40"/>
      <c r="M34" s="201"/>
      <c r="N34" s="40"/>
      <c r="O34" s="40"/>
      <c r="P34" s="40"/>
      <c r="Q34" s="202"/>
    </row>
  </sheetData>
  <mergeCells count="18">
    <mergeCell ref="A22:Q22"/>
    <mergeCell ref="I2:M2"/>
    <mergeCell ref="I4:Q4"/>
    <mergeCell ref="I5:M5"/>
    <mergeCell ref="I7:M7"/>
    <mergeCell ref="A20:Q20"/>
    <mergeCell ref="A21:Q21"/>
    <mergeCell ref="A33:A34"/>
    <mergeCell ref="B33:B34"/>
    <mergeCell ref="C33:C34"/>
    <mergeCell ref="D33:D34"/>
    <mergeCell ref="E33:E34"/>
    <mergeCell ref="M33:M34"/>
    <mergeCell ref="Q33:Q34"/>
    <mergeCell ref="F31:F33"/>
    <mergeCell ref="J31:J33"/>
    <mergeCell ref="N31:N33"/>
    <mergeCell ref="I33:I34"/>
  </mergeCells>
  <hyperlinks>
    <hyperlink ref="A21" location="_edn1" display="_edn1"/>
    <hyperlink ref="A22" location="_edn2" display="_edn2"/>
  </hyperlinks>
  <pageMargins left="0.70866141732283472" right="0.70866141732283472" top="0.74803149606299213" bottom="0.74803149606299213" header="0.31496062992125984" footer="0.31496062992125984"/>
  <pageSetup paperSize="9" scale="51"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view="pageBreakPreview" topLeftCell="A40" zoomScaleNormal="100" zoomScaleSheetLayoutView="100" workbookViewId="0">
      <selection activeCell="A29" sqref="A29"/>
    </sheetView>
  </sheetViews>
  <sheetFormatPr defaultRowHeight="16.5" customHeight="1"/>
  <cols>
    <col min="1" max="1" width="67.140625" style="100" customWidth="1"/>
    <col min="2" max="2" width="8.7109375" style="100" customWidth="1"/>
    <col min="3" max="3" width="14.28515625" style="100" customWidth="1"/>
    <col min="4" max="4" width="11" style="100" customWidth="1"/>
    <col min="5" max="5" width="14.7109375" style="100" customWidth="1"/>
    <col min="6" max="6" width="15.5703125" style="100" customWidth="1"/>
    <col min="7" max="7" width="15.85546875" style="100" customWidth="1"/>
    <col min="8" max="8" width="12.7109375" style="100" customWidth="1"/>
    <col min="9" max="9" width="10.42578125" style="100" customWidth="1"/>
    <col min="10" max="10" width="10" style="100" customWidth="1"/>
    <col min="11" max="15" width="8" style="100" customWidth="1"/>
    <col min="16" max="16384" width="9.140625" style="100"/>
  </cols>
  <sheetData>
    <row r="1" spans="1:8" ht="16.5" customHeight="1">
      <c r="A1" s="210" t="s">
        <v>2</v>
      </c>
      <c r="B1" s="210"/>
      <c r="C1" s="210"/>
      <c r="D1" s="210"/>
      <c r="E1" s="210"/>
      <c r="F1" s="210"/>
      <c r="G1" s="210"/>
      <c r="H1" s="210"/>
    </row>
    <row r="2" spans="1:8" ht="16.5" customHeight="1">
      <c r="A2" s="118"/>
      <c r="B2" s="118"/>
      <c r="C2" s="118"/>
      <c r="D2" s="118"/>
      <c r="E2" s="118"/>
      <c r="F2" s="118"/>
      <c r="G2" s="118"/>
      <c r="H2" s="118"/>
    </row>
    <row r="3" spans="1:8" ht="16.5" customHeight="1">
      <c r="A3" s="211" t="s">
        <v>3</v>
      </c>
      <c r="B3" s="212" t="s">
        <v>4</v>
      </c>
      <c r="C3" s="212" t="s">
        <v>16</v>
      </c>
      <c r="D3" s="212" t="s">
        <v>17</v>
      </c>
      <c r="E3" s="211" t="s">
        <v>5</v>
      </c>
      <c r="F3" s="211"/>
      <c r="G3" s="211"/>
      <c r="H3" s="211"/>
    </row>
    <row r="4" spans="1:8" ht="16.5" customHeight="1">
      <c r="A4" s="211"/>
      <c r="B4" s="212"/>
      <c r="C4" s="212"/>
      <c r="D4" s="212"/>
      <c r="E4" s="119" t="s">
        <v>196</v>
      </c>
      <c r="F4" s="119" t="s">
        <v>197</v>
      </c>
      <c r="G4" s="119" t="s">
        <v>198</v>
      </c>
      <c r="H4" s="212" t="s">
        <v>6</v>
      </c>
    </row>
    <row r="5" spans="1:8" ht="48.75" customHeight="1">
      <c r="A5" s="211"/>
      <c r="B5" s="212"/>
      <c r="C5" s="212"/>
      <c r="D5" s="212"/>
      <c r="E5" s="120" t="s">
        <v>199</v>
      </c>
      <c r="F5" s="120" t="s">
        <v>200</v>
      </c>
      <c r="G5" s="120" t="s">
        <v>201</v>
      </c>
      <c r="H5" s="212"/>
    </row>
    <row r="6" spans="1:8" ht="16.5" customHeight="1">
      <c r="A6" s="121" t="s">
        <v>202</v>
      </c>
      <c r="B6" s="121" t="s">
        <v>109</v>
      </c>
      <c r="C6" s="121" t="s">
        <v>110</v>
      </c>
      <c r="D6" s="121" t="s">
        <v>114</v>
      </c>
      <c r="E6" s="121" t="s">
        <v>116</v>
      </c>
      <c r="F6" s="121" t="s">
        <v>117</v>
      </c>
      <c r="G6" s="121" t="s">
        <v>118</v>
      </c>
      <c r="H6" s="121" t="s">
        <v>203</v>
      </c>
    </row>
    <row r="7" spans="1:8" ht="16.5" customHeight="1">
      <c r="A7" s="112" t="s">
        <v>18</v>
      </c>
      <c r="B7" s="122" t="s">
        <v>122</v>
      </c>
      <c r="C7" s="122" t="s">
        <v>7</v>
      </c>
      <c r="D7" s="122" t="s">
        <v>7</v>
      </c>
      <c r="E7" s="123">
        <v>1168536.1599999999</v>
      </c>
      <c r="F7" s="123">
        <v>0</v>
      </c>
      <c r="G7" s="123">
        <v>0</v>
      </c>
      <c r="H7" s="123"/>
    </row>
    <row r="8" spans="1:8" ht="16.5" customHeight="1">
      <c r="A8" s="112" t="s">
        <v>124</v>
      </c>
      <c r="B8" s="122" t="s">
        <v>123</v>
      </c>
      <c r="C8" s="122" t="s">
        <v>7</v>
      </c>
      <c r="D8" s="122" t="s">
        <v>7</v>
      </c>
      <c r="E8" s="123">
        <v>0</v>
      </c>
      <c r="F8" s="123">
        <v>0</v>
      </c>
      <c r="G8" s="123">
        <v>0</v>
      </c>
      <c r="H8" s="123"/>
    </row>
    <row r="9" spans="1:8" ht="16.5" customHeight="1">
      <c r="A9" s="113" t="s">
        <v>8</v>
      </c>
      <c r="B9" s="124" t="s">
        <v>204</v>
      </c>
      <c r="C9" s="124" t="s">
        <v>205</v>
      </c>
      <c r="D9" s="125" t="s">
        <v>205</v>
      </c>
      <c r="E9" s="123">
        <v>76883851.019999996</v>
      </c>
      <c r="F9" s="123">
        <v>59214283.899999999</v>
      </c>
      <c r="G9" s="123">
        <v>59344802.270000003</v>
      </c>
      <c r="H9" s="123">
        <v>0</v>
      </c>
    </row>
    <row r="10" spans="1:8" ht="16.5" customHeight="1">
      <c r="A10" s="114" t="s">
        <v>206</v>
      </c>
      <c r="B10" s="122" t="s">
        <v>207</v>
      </c>
      <c r="C10" s="122" t="s">
        <v>208</v>
      </c>
      <c r="D10" s="125" t="s">
        <v>205</v>
      </c>
      <c r="E10" s="123">
        <v>76807010.780000001</v>
      </c>
      <c r="F10" s="123">
        <v>59209483.899999999</v>
      </c>
      <c r="G10" s="123">
        <v>59337602.270000003</v>
      </c>
      <c r="H10" s="123">
        <v>0</v>
      </c>
    </row>
    <row r="11" spans="1:8" ht="16.5" customHeight="1">
      <c r="A11" s="115" t="s">
        <v>9</v>
      </c>
      <c r="B11" s="122"/>
      <c r="C11" s="122"/>
      <c r="D11" s="125"/>
      <c r="E11" s="123"/>
      <c r="F11" s="123"/>
      <c r="G11" s="123"/>
      <c r="H11" s="123"/>
    </row>
    <row r="12" spans="1:8" ht="42" customHeight="1">
      <c r="A12" s="115" t="s">
        <v>209</v>
      </c>
      <c r="B12" s="122" t="s">
        <v>210</v>
      </c>
      <c r="C12" s="122" t="s">
        <v>208</v>
      </c>
      <c r="D12" s="125" t="s">
        <v>205</v>
      </c>
      <c r="E12" s="123">
        <v>64105760.780000001</v>
      </c>
      <c r="F12" s="123">
        <v>46508233.899999999</v>
      </c>
      <c r="G12" s="123">
        <v>46636352.270000003</v>
      </c>
      <c r="H12" s="123">
        <v>0</v>
      </c>
    </row>
    <row r="13" spans="1:8" ht="16.5" customHeight="1">
      <c r="A13" s="116" t="s">
        <v>298</v>
      </c>
      <c r="B13" s="125" t="s">
        <v>299</v>
      </c>
      <c r="C13" s="125" t="s">
        <v>208</v>
      </c>
      <c r="D13" s="125" t="s">
        <v>205</v>
      </c>
      <c r="E13" s="126">
        <v>12701250</v>
      </c>
      <c r="F13" s="126">
        <v>12701250</v>
      </c>
      <c r="G13" s="126">
        <v>12701250</v>
      </c>
      <c r="H13" s="123">
        <v>0</v>
      </c>
    </row>
    <row r="14" spans="1:8" ht="16.5" customHeight="1">
      <c r="A14" s="116" t="s">
        <v>300</v>
      </c>
      <c r="B14" s="125" t="s">
        <v>211</v>
      </c>
      <c r="C14" s="125" t="s">
        <v>212</v>
      </c>
      <c r="D14" s="125" t="s">
        <v>205</v>
      </c>
      <c r="E14" s="126">
        <v>52297.49</v>
      </c>
      <c r="F14" s="126">
        <v>4800</v>
      </c>
      <c r="G14" s="126">
        <v>7200</v>
      </c>
      <c r="H14" s="123">
        <v>0</v>
      </c>
    </row>
    <row r="15" spans="1:8" ht="16.5" customHeight="1">
      <c r="A15" s="116" t="s">
        <v>301</v>
      </c>
      <c r="B15" s="125" t="s">
        <v>213</v>
      </c>
      <c r="C15" s="125" t="s">
        <v>212</v>
      </c>
      <c r="D15" s="125" t="s">
        <v>205</v>
      </c>
      <c r="E15" s="126">
        <v>51097.49</v>
      </c>
      <c r="F15" s="126">
        <v>0</v>
      </c>
      <c r="G15" s="126">
        <v>0</v>
      </c>
      <c r="H15" s="123">
        <v>0</v>
      </c>
    </row>
    <row r="16" spans="1:8" ht="16.5" customHeight="1">
      <c r="A16" s="116" t="s">
        <v>301</v>
      </c>
      <c r="B16" s="125" t="s">
        <v>213</v>
      </c>
      <c r="C16" s="125" t="s">
        <v>212</v>
      </c>
      <c r="D16" s="125" t="s">
        <v>205</v>
      </c>
      <c r="E16" s="126">
        <v>1200</v>
      </c>
      <c r="F16" s="126">
        <v>4800</v>
      </c>
      <c r="G16" s="126">
        <v>7200</v>
      </c>
      <c r="H16" s="123">
        <v>0</v>
      </c>
    </row>
    <row r="17" spans="1:8" ht="16.5" customHeight="1">
      <c r="A17" s="116" t="s">
        <v>302</v>
      </c>
      <c r="B17" s="125" t="s">
        <v>215</v>
      </c>
      <c r="C17" s="125" t="s">
        <v>205</v>
      </c>
      <c r="D17" s="125" t="s">
        <v>205</v>
      </c>
      <c r="E17" s="126">
        <v>24542.75</v>
      </c>
      <c r="F17" s="126">
        <v>0</v>
      </c>
      <c r="G17" s="126">
        <v>0</v>
      </c>
      <c r="H17" s="123">
        <v>0</v>
      </c>
    </row>
    <row r="18" spans="1:8" ht="16.5" customHeight="1">
      <c r="A18" s="116" t="s">
        <v>303</v>
      </c>
      <c r="B18" s="125" t="s">
        <v>216</v>
      </c>
      <c r="C18" s="125" t="s">
        <v>205</v>
      </c>
      <c r="D18" s="125" t="s">
        <v>205</v>
      </c>
      <c r="E18" s="126">
        <v>24542.75</v>
      </c>
      <c r="F18" s="126">
        <v>0</v>
      </c>
      <c r="G18" s="126">
        <v>0</v>
      </c>
      <c r="H18" s="123">
        <v>0</v>
      </c>
    </row>
    <row r="19" spans="1:8" ht="34.5" customHeight="1">
      <c r="A19" s="116" t="s">
        <v>304</v>
      </c>
      <c r="B19" s="125" t="s">
        <v>217</v>
      </c>
      <c r="C19" s="125" t="s">
        <v>218</v>
      </c>
      <c r="D19" s="125" t="s">
        <v>205</v>
      </c>
      <c r="E19" s="126">
        <v>24542.75</v>
      </c>
      <c r="F19" s="126">
        <v>0</v>
      </c>
      <c r="G19" s="126">
        <v>0</v>
      </c>
      <c r="H19" s="123">
        <v>0</v>
      </c>
    </row>
    <row r="20" spans="1:8" ht="16.5" customHeight="1">
      <c r="A20" s="113" t="s">
        <v>19</v>
      </c>
      <c r="B20" s="124" t="s">
        <v>219</v>
      </c>
      <c r="C20" s="124" t="s">
        <v>205</v>
      </c>
      <c r="D20" s="125" t="s">
        <v>205</v>
      </c>
      <c r="E20" s="123">
        <v>78052387.180000007</v>
      </c>
      <c r="F20" s="123">
        <v>59214283.899999999</v>
      </c>
      <c r="G20" s="123">
        <v>59344802.270000003</v>
      </c>
      <c r="H20" s="123">
        <v>0</v>
      </c>
    </row>
    <row r="21" spans="1:8" ht="16.5" customHeight="1">
      <c r="A21" s="116" t="s">
        <v>305</v>
      </c>
      <c r="B21" s="125" t="s">
        <v>220</v>
      </c>
      <c r="C21" s="125" t="s">
        <v>205</v>
      </c>
      <c r="D21" s="125" t="s">
        <v>205</v>
      </c>
      <c r="E21" s="126">
        <v>51322096.859999999</v>
      </c>
      <c r="F21" s="126">
        <v>44092918.710000001</v>
      </c>
      <c r="G21" s="126">
        <v>44354159.509999998</v>
      </c>
      <c r="H21" s="123">
        <v>0</v>
      </c>
    </row>
    <row r="22" spans="1:8" ht="16.5" customHeight="1">
      <c r="A22" s="116" t="s">
        <v>306</v>
      </c>
      <c r="B22" s="125" t="s">
        <v>221</v>
      </c>
      <c r="C22" s="125" t="s">
        <v>222</v>
      </c>
      <c r="D22" s="125" t="s">
        <v>205</v>
      </c>
      <c r="E22" s="126">
        <v>37924589.600000001</v>
      </c>
      <c r="F22" s="126">
        <v>32368116.829999998</v>
      </c>
      <c r="G22" s="126">
        <v>32468524.530000001</v>
      </c>
      <c r="H22" s="123">
        <v>0</v>
      </c>
    </row>
    <row r="23" spans="1:8" ht="16.5" customHeight="1">
      <c r="A23" s="116" t="s">
        <v>307</v>
      </c>
      <c r="B23" s="125" t="s">
        <v>308</v>
      </c>
      <c r="C23" s="125" t="s">
        <v>222</v>
      </c>
      <c r="D23" s="125" t="s">
        <v>309</v>
      </c>
      <c r="E23" s="126">
        <v>4918649.08</v>
      </c>
      <c r="F23" s="126">
        <v>5045709.93</v>
      </c>
      <c r="G23" s="126">
        <v>5207036.58</v>
      </c>
      <c r="H23" s="123">
        <v>0</v>
      </c>
    </row>
    <row r="24" spans="1:8" ht="16.5" customHeight="1">
      <c r="A24" s="116" t="s">
        <v>307</v>
      </c>
      <c r="B24" s="125" t="s">
        <v>308</v>
      </c>
      <c r="C24" s="125" t="s">
        <v>222</v>
      </c>
      <c r="D24" s="125" t="s">
        <v>309</v>
      </c>
      <c r="E24" s="126">
        <v>10000</v>
      </c>
      <c r="F24" s="126">
        <v>8000</v>
      </c>
      <c r="G24" s="126">
        <v>3000</v>
      </c>
      <c r="H24" s="123">
        <v>0</v>
      </c>
    </row>
    <row r="25" spans="1:8" ht="16.5" customHeight="1">
      <c r="A25" s="116" t="s">
        <v>307</v>
      </c>
      <c r="B25" s="125" t="s">
        <v>308</v>
      </c>
      <c r="C25" s="125" t="s">
        <v>222</v>
      </c>
      <c r="D25" s="125" t="s">
        <v>309</v>
      </c>
      <c r="E25" s="126">
        <v>32780340.52</v>
      </c>
      <c r="F25" s="126">
        <v>27186806.899999999</v>
      </c>
      <c r="G25" s="126">
        <v>27124887.949999999</v>
      </c>
      <c r="H25" s="123">
        <v>0</v>
      </c>
    </row>
    <row r="26" spans="1:8" ht="16.5" customHeight="1">
      <c r="A26" s="116" t="s">
        <v>307</v>
      </c>
      <c r="B26" s="125" t="s">
        <v>308</v>
      </c>
      <c r="C26" s="125" t="s">
        <v>222</v>
      </c>
      <c r="D26" s="125" t="s">
        <v>309</v>
      </c>
      <c r="E26" s="126">
        <v>128000</v>
      </c>
      <c r="F26" s="126">
        <v>88000</v>
      </c>
      <c r="G26" s="126">
        <v>94000</v>
      </c>
      <c r="H26" s="123">
        <v>0</v>
      </c>
    </row>
    <row r="27" spans="1:8" ht="16.5" customHeight="1">
      <c r="A27" s="116" t="s">
        <v>307</v>
      </c>
      <c r="B27" s="125" t="s">
        <v>310</v>
      </c>
      <c r="C27" s="125" t="s">
        <v>222</v>
      </c>
      <c r="D27" s="125" t="s">
        <v>311</v>
      </c>
      <c r="E27" s="126">
        <v>17800</v>
      </c>
      <c r="F27" s="126">
        <v>19800</v>
      </c>
      <c r="G27" s="126">
        <v>19800</v>
      </c>
      <c r="H27" s="123">
        <v>0</v>
      </c>
    </row>
    <row r="28" spans="1:8" ht="16.5" customHeight="1">
      <c r="A28" s="116" t="s">
        <v>307</v>
      </c>
      <c r="B28" s="125" t="s">
        <v>310</v>
      </c>
      <c r="C28" s="125" t="s">
        <v>222</v>
      </c>
      <c r="D28" s="125" t="s">
        <v>311</v>
      </c>
      <c r="E28" s="126">
        <v>69800</v>
      </c>
      <c r="F28" s="126">
        <v>19800</v>
      </c>
      <c r="G28" s="126">
        <v>19800</v>
      </c>
      <c r="H28" s="123">
        <v>0</v>
      </c>
    </row>
    <row r="29" spans="1:8" ht="16.5" customHeight="1">
      <c r="A29" s="116" t="s">
        <v>312</v>
      </c>
      <c r="B29" s="125" t="s">
        <v>223</v>
      </c>
      <c r="C29" s="125" t="s">
        <v>224</v>
      </c>
      <c r="D29" s="125" t="s">
        <v>205</v>
      </c>
      <c r="E29" s="126">
        <v>2155061</v>
      </c>
      <c r="F29" s="126">
        <v>2097795.75</v>
      </c>
      <c r="G29" s="126">
        <v>2217850.75</v>
      </c>
      <c r="H29" s="123">
        <v>0</v>
      </c>
    </row>
    <row r="30" spans="1:8" ht="16.5" customHeight="1">
      <c r="A30" s="116" t="s">
        <v>313</v>
      </c>
      <c r="B30" s="125" t="s">
        <v>314</v>
      </c>
      <c r="C30" s="125" t="s">
        <v>224</v>
      </c>
      <c r="D30" s="125" t="s">
        <v>315</v>
      </c>
      <c r="E30" s="126">
        <v>238500</v>
      </c>
      <c r="F30" s="126">
        <v>243000</v>
      </c>
      <c r="G30" s="126">
        <v>243000</v>
      </c>
      <c r="H30" s="123">
        <v>0</v>
      </c>
    </row>
    <row r="31" spans="1:8" ht="16.5" customHeight="1">
      <c r="A31" s="116" t="s">
        <v>313</v>
      </c>
      <c r="B31" s="125" t="s">
        <v>314</v>
      </c>
      <c r="C31" s="125" t="s">
        <v>224</v>
      </c>
      <c r="D31" s="125" t="s">
        <v>316</v>
      </c>
      <c r="E31" s="126">
        <v>140000</v>
      </c>
      <c r="F31" s="126">
        <v>100000</v>
      </c>
      <c r="G31" s="126">
        <v>140000</v>
      </c>
      <c r="H31" s="123">
        <v>0</v>
      </c>
    </row>
    <row r="32" spans="1:8" ht="16.5" customHeight="1">
      <c r="A32" s="116" t="s">
        <v>313</v>
      </c>
      <c r="B32" s="125" t="s">
        <v>314</v>
      </c>
      <c r="C32" s="125" t="s">
        <v>224</v>
      </c>
      <c r="D32" s="125" t="s">
        <v>316</v>
      </c>
      <c r="E32" s="126">
        <v>960000</v>
      </c>
      <c r="F32" s="126">
        <v>880000</v>
      </c>
      <c r="G32" s="126">
        <v>960000</v>
      </c>
      <c r="H32" s="123">
        <v>0</v>
      </c>
    </row>
    <row r="33" spans="1:8" ht="16.5" customHeight="1">
      <c r="A33" s="116" t="s">
        <v>313</v>
      </c>
      <c r="B33" s="125" t="s">
        <v>314</v>
      </c>
      <c r="C33" s="125" t="s">
        <v>224</v>
      </c>
      <c r="D33" s="125" t="s">
        <v>242</v>
      </c>
      <c r="E33" s="126">
        <v>750321</v>
      </c>
      <c r="F33" s="126">
        <v>764478</v>
      </c>
      <c r="G33" s="126">
        <v>764478</v>
      </c>
      <c r="H33" s="123">
        <v>0</v>
      </c>
    </row>
    <row r="34" spans="1:8" ht="16.5" customHeight="1">
      <c r="A34" s="116" t="s">
        <v>313</v>
      </c>
      <c r="B34" s="125" t="s">
        <v>314</v>
      </c>
      <c r="C34" s="125" t="s">
        <v>224</v>
      </c>
      <c r="D34" s="125" t="s">
        <v>242</v>
      </c>
      <c r="E34" s="126">
        <v>10000</v>
      </c>
      <c r="F34" s="126">
        <v>0</v>
      </c>
      <c r="G34" s="126">
        <v>0</v>
      </c>
      <c r="H34" s="123">
        <v>0</v>
      </c>
    </row>
    <row r="35" spans="1:8" ht="16.5" customHeight="1">
      <c r="A35" s="116" t="s">
        <v>313</v>
      </c>
      <c r="B35" s="125" t="s">
        <v>314</v>
      </c>
      <c r="C35" s="125" t="s">
        <v>224</v>
      </c>
      <c r="D35" s="125" t="s">
        <v>311</v>
      </c>
      <c r="E35" s="126">
        <v>1800</v>
      </c>
      <c r="F35" s="126">
        <v>1800</v>
      </c>
      <c r="G35" s="126">
        <v>900</v>
      </c>
      <c r="H35" s="123">
        <v>0</v>
      </c>
    </row>
    <row r="36" spans="1:8" ht="16.5" customHeight="1">
      <c r="A36" s="116" t="s">
        <v>313</v>
      </c>
      <c r="B36" s="125" t="s">
        <v>314</v>
      </c>
      <c r="C36" s="125" t="s">
        <v>224</v>
      </c>
      <c r="D36" s="125" t="s">
        <v>311</v>
      </c>
      <c r="E36" s="126">
        <v>53240</v>
      </c>
      <c r="F36" s="126">
        <v>103717.75</v>
      </c>
      <c r="G36" s="126">
        <v>102272.75</v>
      </c>
      <c r="H36" s="123">
        <v>0</v>
      </c>
    </row>
    <row r="37" spans="1:8" ht="16.5" customHeight="1">
      <c r="A37" s="116" t="s">
        <v>313</v>
      </c>
      <c r="B37" s="125" t="s">
        <v>314</v>
      </c>
      <c r="C37" s="125" t="s">
        <v>224</v>
      </c>
      <c r="D37" s="125" t="s">
        <v>311</v>
      </c>
      <c r="E37" s="126">
        <v>1200</v>
      </c>
      <c r="F37" s="126">
        <v>4800</v>
      </c>
      <c r="G37" s="126">
        <v>7200</v>
      </c>
      <c r="H37" s="123">
        <v>0</v>
      </c>
    </row>
    <row r="38" spans="1:8" ht="16.5" customHeight="1">
      <c r="A38" s="116" t="s">
        <v>317</v>
      </c>
      <c r="B38" s="125" t="s">
        <v>225</v>
      </c>
      <c r="C38" s="125" t="s">
        <v>226</v>
      </c>
      <c r="D38" s="125" t="s">
        <v>205</v>
      </c>
      <c r="E38" s="126">
        <v>11242446.26</v>
      </c>
      <c r="F38" s="126">
        <v>9627006.1300000008</v>
      </c>
      <c r="G38" s="126">
        <v>9667784.2300000004</v>
      </c>
      <c r="H38" s="123">
        <v>0</v>
      </c>
    </row>
    <row r="39" spans="1:8" ht="16.5" customHeight="1">
      <c r="A39" s="116" t="s">
        <v>318</v>
      </c>
      <c r="B39" s="125" t="s">
        <v>227</v>
      </c>
      <c r="C39" s="125" t="s">
        <v>226</v>
      </c>
      <c r="D39" s="125" t="s">
        <v>319</v>
      </c>
      <c r="E39" s="126">
        <v>1437646.13</v>
      </c>
      <c r="F39" s="126">
        <v>1450913.69</v>
      </c>
      <c r="G39" s="126">
        <v>1533302.43</v>
      </c>
      <c r="H39" s="123">
        <v>0</v>
      </c>
    </row>
    <row r="40" spans="1:8" ht="16.5" customHeight="1">
      <c r="A40" s="116" t="s">
        <v>318</v>
      </c>
      <c r="B40" s="125" t="s">
        <v>227</v>
      </c>
      <c r="C40" s="125" t="s">
        <v>226</v>
      </c>
      <c r="D40" s="125" t="s">
        <v>319</v>
      </c>
      <c r="E40" s="126">
        <v>17516</v>
      </c>
      <c r="F40" s="126">
        <v>5436</v>
      </c>
      <c r="G40" s="126">
        <v>7248</v>
      </c>
      <c r="H40" s="123">
        <v>0</v>
      </c>
    </row>
    <row r="41" spans="1:8" ht="16.5" customHeight="1">
      <c r="A41" s="116" t="s">
        <v>318</v>
      </c>
      <c r="B41" s="125" t="s">
        <v>227</v>
      </c>
      <c r="C41" s="125" t="s">
        <v>226</v>
      </c>
      <c r="D41" s="125" t="s">
        <v>319</v>
      </c>
      <c r="E41" s="126">
        <v>9756045.25</v>
      </c>
      <c r="F41" s="126">
        <v>8142293.2800000003</v>
      </c>
      <c r="G41" s="126">
        <v>8098921.9800000004</v>
      </c>
      <c r="H41" s="123">
        <v>0</v>
      </c>
    </row>
    <row r="42" spans="1:8" ht="16.5" customHeight="1">
      <c r="A42" s="116" t="s">
        <v>318</v>
      </c>
      <c r="B42" s="125" t="s">
        <v>227</v>
      </c>
      <c r="C42" s="125" t="s">
        <v>226</v>
      </c>
      <c r="D42" s="125" t="s">
        <v>311</v>
      </c>
      <c r="E42" s="126">
        <v>31238.880000000001</v>
      </c>
      <c r="F42" s="126">
        <v>28363.16</v>
      </c>
      <c r="G42" s="126">
        <v>28311.82</v>
      </c>
      <c r="H42" s="123">
        <v>0</v>
      </c>
    </row>
    <row r="43" spans="1:8" ht="16.5" customHeight="1">
      <c r="A43" s="116" t="s">
        <v>320</v>
      </c>
      <c r="B43" s="125" t="s">
        <v>228</v>
      </c>
      <c r="C43" s="125" t="s">
        <v>229</v>
      </c>
      <c r="D43" s="125" t="s">
        <v>205</v>
      </c>
      <c r="E43" s="126">
        <v>1306992.98</v>
      </c>
      <c r="F43" s="126">
        <v>2115945.37</v>
      </c>
      <c r="G43" s="126">
        <v>2060127.61</v>
      </c>
      <c r="H43" s="123">
        <v>0</v>
      </c>
    </row>
    <row r="44" spans="1:8" ht="16.5" customHeight="1">
      <c r="A44" s="116" t="s">
        <v>321</v>
      </c>
      <c r="B44" s="125" t="s">
        <v>230</v>
      </c>
      <c r="C44" s="125" t="s">
        <v>231</v>
      </c>
      <c r="D44" s="125" t="s">
        <v>322</v>
      </c>
      <c r="E44" s="126">
        <v>1223455</v>
      </c>
      <c r="F44" s="126">
        <v>2031292</v>
      </c>
      <c r="G44" s="126">
        <v>1975232.25</v>
      </c>
      <c r="H44" s="123">
        <v>0</v>
      </c>
    </row>
    <row r="45" spans="1:8" ht="16.5" customHeight="1">
      <c r="A45" s="116" t="s">
        <v>323</v>
      </c>
      <c r="B45" s="125" t="s">
        <v>232</v>
      </c>
      <c r="C45" s="125" t="s">
        <v>233</v>
      </c>
      <c r="D45" s="125" t="s">
        <v>322</v>
      </c>
      <c r="E45" s="126">
        <v>19701</v>
      </c>
      <c r="F45" s="126">
        <v>19701</v>
      </c>
      <c r="G45" s="126">
        <v>19701</v>
      </c>
      <c r="H45" s="123">
        <v>0</v>
      </c>
    </row>
    <row r="46" spans="1:8" ht="16.5" customHeight="1">
      <c r="A46" s="116" t="s">
        <v>323</v>
      </c>
      <c r="B46" s="125" t="s">
        <v>232</v>
      </c>
      <c r="C46" s="125" t="s">
        <v>233</v>
      </c>
      <c r="D46" s="125" t="s">
        <v>324</v>
      </c>
      <c r="E46" s="126">
        <v>6453.17</v>
      </c>
      <c r="F46" s="126">
        <v>7568.56</v>
      </c>
      <c r="G46" s="126">
        <v>7810.55</v>
      </c>
      <c r="H46" s="123">
        <v>0</v>
      </c>
    </row>
    <row r="47" spans="1:8" ht="16.5" customHeight="1">
      <c r="A47" s="116" t="s">
        <v>323</v>
      </c>
      <c r="B47" s="125" t="s">
        <v>232</v>
      </c>
      <c r="C47" s="125" t="s">
        <v>233</v>
      </c>
      <c r="D47" s="125" t="s">
        <v>324</v>
      </c>
      <c r="E47" s="126">
        <v>57383.81</v>
      </c>
      <c r="F47" s="126">
        <v>57383.81</v>
      </c>
      <c r="G47" s="126">
        <v>57383.81</v>
      </c>
      <c r="H47" s="123">
        <v>0</v>
      </c>
    </row>
    <row r="48" spans="1:8" ht="16.5" customHeight="1">
      <c r="A48" s="116" t="s">
        <v>325</v>
      </c>
      <c r="B48" s="125" t="s">
        <v>234</v>
      </c>
      <c r="C48" s="125" t="s">
        <v>205</v>
      </c>
      <c r="D48" s="125" t="s">
        <v>205</v>
      </c>
      <c r="E48" s="126">
        <v>25423297.34</v>
      </c>
      <c r="F48" s="126">
        <v>13005419.82</v>
      </c>
      <c r="G48" s="126">
        <v>12930515.15</v>
      </c>
      <c r="H48" s="123">
        <v>0</v>
      </c>
    </row>
    <row r="49" spans="1:8" ht="16.5" customHeight="1">
      <c r="A49" s="116" t="s">
        <v>243</v>
      </c>
      <c r="B49" s="125" t="s">
        <v>235</v>
      </c>
      <c r="C49" s="125" t="s">
        <v>236</v>
      </c>
      <c r="D49" s="125" t="s">
        <v>205</v>
      </c>
      <c r="E49" s="126">
        <v>25423297.34</v>
      </c>
      <c r="F49" s="126">
        <v>13005419.82</v>
      </c>
      <c r="G49" s="126">
        <v>12930515.15</v>
      </c>
      <c r="H49" s="123">
        <v>0</v>
      </c>
    </row>
    <row r="50" spans="1:8" ht="16.5" customHeight="1">
      <c r="A50" s="116" t="s">
        <v>326</v>
      </c>
      <c r="B50" s="125" t="s">
        <v>237</v>
      </c>
      <c r="C50" s="125" t="s">
        <v>236</v>
      </c>
      <c r="D50" s="125" t="s">
        <v>242</v>
      </c>
      <c r="E50" s="126">
        <v>169385.08</v>
      </c>
      <c r="F50" s="126">
        <v>0</v>
      </c>
      <c r="G50" s="126">
        <v>0</v>
      </c>
      <c r="H50" s="123">
        <v>0</v>
      </c>
    </row>
    <row r="51" spans="1:8" ht="16.5" customHeight="1">
      <c r="A51" s="116" t="s">
        <v>327</v>
      </c>
      <c r="B51" s="125" t="s">
        <v>237</v>
      </c>
      <c r="C51" s="125" t="s">
        <v>236</v>
      </c>
      <c r="D51" s="125" t="s">
        <v>238</v>
      </c>
      <c r="E51" s="126">
        <v>0</v>
      </c>
      <c r="F51" s="126">
        <v>51000</v>
      </c>
      <c r="G51" s="126">
        <v>181320</v>
      </c>
      <c r="H51" s="123">
        <v>0</v>
      </c>
    </row>
    <row r="52" spans="1:8" ht="16.5" customHeight="1">
      <c r="A52" s="116" t="s">
        <v>327</v>
      </c>
      <c r="B52" s="125" t="s">
        <v>237</v>
      </c>
      <c r="C52" s="125" t="s">
        <v>236</v>
      </c>
      <c r="D52" s="125" t="s">
        <v>238</v>
      </c>
      <c r="E52" s="126">
        <v>289784.15999999997</v>
      </c>
      <c r="F52" s="126">
        <v>238784.16</v>
      </c>
      <c r="G52" s="126">
        <v>108464.16</v>
      </c>
      <c r="H52" s="123">
        <v>0</v>
      </c>
    </row>
    <row r="53" spans="1:8" ht="16.5" customHeight="1">
      <c r="A53" s="116" t="s">
        <v>328</v>
      </c>
      <c r="B53" s="125" t="s">
        <v>237</v>
      </c>
      <c r="C53" s="125" t="s">
        <v>236</v>
      </c>
      <c r="D53" s="125" t="s">
        <v>239</v>
      </c>
      <c r="E53" s="126">
        <v>236954.25</v>
      </c>
      <c r="F53" s="126">
        <v>405383.61</v>
      </c>
      <c r="G53" s="126">
        <v>405383.61</v>
      </c>
      <c r="H53" s="123">
        <v>0</v>
      </c>
    </row>
    <row r="54" spans="1:8" ht="16.5" customHeight="1">
      <c r="A54" s="116" t="s">
        <v>328</v>
      </c>
      <c r="B54" s="125" t="s">
        <v>237</v>
      </c>
      <c r="C54" s="125" t="s">
        <v>236</v>
      </c>
      <c r="D54" s="125" t="s">
        <v>239</v>
      </c>
      <c r="E54" s="126">
        <v>247741.27</v>
      </c>
      <c r="F54" s="126">
        <v>79311.92</v>
      </c>
      <c r="G54" s="126">
        <v>79311.92</v>
      </c>
      <c r="H54" s="123">
        <v>0</v>
      </c>
    </row>
    <row r="55" spans="1:8" ht="16.5" customHeight="1">
      <c r="A55" s="116" t="s">
        <v>329</v>
      </c>
      <c r="B55" s="125" t="s">
        <v>237</v>
      </c>
      <c r="C55" s="125" t="s">
        <v>236</v>
      </c>
      <c r="D55" s="125" t="s">
        <v>240</v>
      </c>
      <c r="E55" s="126">
        <v>1487566.76</v>
      </c>
      <c r="F55" s="126">
        <v>2023390.58</v>
      </c>
      <c r="G55" s="126">
        <v>2057755.88</v>
      </c>
      <c r="H55" s="123">
        <v>0</v>
      </c>
    </row>
    <row r="56" spans="1:8" ht="16.5" customHeight="1">
      <c r="A56" s="116" t="s">
        <v>330</v>
      </c>
      <c r="B56" s="125" t="s">
        <v>237</v>
      </c>
      <c r="C56" s="125" t="s">
        <v>236</v>
      </c>
      <c r="D56" s="125" t="s">
        <v>241</v>
      </c>
      <c r="E56" s="126">
        <v>409991.63</v>
      </c>
      <c r="F56" s="126">
        <v>247159.33</v>
      </c>
      <c r="G56" s="126">
        <v>32196.28</v>
      </c>
      <c r="H56" s="123">
        <v>0</v>
      </c>
    </row>
    <row r="57" spans="1:8" ht="16.5" customHeight="1">
      <c r="A57" s="116" t="s">
        <v>330</v>
      </c>
      <c r="B57" s="125" t="s">
        <v>237</v>
      </c>
      <c r="C57" s="125" t="s">
        <v>236</v>
      </c>
      <c r="D57" s="125" t="s">
        <v>241</v>
      </c>
      <c r="E57" s="126">
        <v>1257963.77</v>
      </c>
      <c r="F57" s="126">
        <v>1845207.18</v>
      </c>
      <c r="G57" s="126">
        <v>1952688.71</v>
      </c>
      <c r="H57" s="123">
        <v>0</v>
      </c>
    </row>
    <row r="58" spans="1:8" ht="16.5" customHeight="1">
      <c r="A58" s="116" t="s">
        <v>326</v>
      </c>
      <c r="B58" s="125" t="s">
        <v>237</v>
      </c>
      <c r="C58" s="125" t="s">
        <v>236</v>
      </c>
      <c r="D58" s="125" t="s">
        <v>242</v>
      </c>
      <c r="E58" s="126">
        <v>3146739.18</v>
      </c>
      <c r="F58" s="126">
        <v>2757335.86</v>
      </c>
      <c r="G58" s="126">
        <v>2742231.09</v>
      </c>
      <c r="H58" s="123">
        <v>0</v>
      </c>
    </row>
    <row r="59" spans="1:8" ht="16.5" customHeight="1">
      <c r="A59" s="116" t="s">
        <v>326</v>
      </c>
      <c r="B59" s="125" t="s">
        <v>237</v>
      </c>
      <c r="C59" s="125" t="s">
        <v>236</v>
      </c>
      <c r="D59" s="125" t="s">
        <v>242</v>
      </c>
      <c r="E59" s="126">
        <v>10029318.25</v>
      </c>
      <c r="F59" s="126">
        <v>1299347.94</v>
      </c>
      <c r="G59" s="126">
        <v>1314452.71</v>
      </c>
      <c r="H59" s="123">
        <v>0</v>
      </c>
    </row>
    <row r="60" spans="1:8" ht="16.5" customHeight="1">
      <c r="A60" s="116" t="s">
        <v>326</v>
      </c>
      <c r="B60" s="125" t="s">
        <v>237</v>
      </c>
      <c r="C60" s="125" t="s">
        <v>236</v>
      </c>
      <c r="D60" s="125" t="s">
        <v>242</v>
      </c>
      <c r="E60" s="126">
        <v>2070591.33</v>
      </c>
      <c r="F60" s="126">
        <v>2192317.98</v>
      </c>
      <c r="G60" s="126">
        <v>2329591.33</v>
      </c>
      <c r="H60" s="123">
        <v>0</v>
      </c>
    </row>
    <row r="61" spans="1:8" ht="16.5" customHeight="1">
      <c r="A61" s="116" t="s">
        <v>326</v>
      </c>
      <c r="B61" s="125" t="s">
        <v>237</v>
      </c>
      <c r="C61" s="125" t="s">
        <v>236</v>
      </c>
      <c r="D61" s="125" t="s">
        <v>242</v>
      </c>
      <c r="E61" s="126">
        <v>395212.59</v>
      </c>
      <c r="F61" s="126">
        <v>0</v>
      </c>
      <c r="G61" s="126">
        <v>0</v>
      </c>
      <c r="H61" s="123">
        <v>0</v>
      </c>
    </row>
    <row r="62" spans="1:8" ht="16.5" customHeight="1">
      <c r="A62" s="116" t="s">
        <v>326</v>
      </c>
      <c r="B62" s="125" t="s">
        <v>237</v>
      </c>
      <c r="C62" s="125" t="s">
        <v>236</v>
      </c>
      <c r="D62" s="125" t="s">
        <v>242</v>
      </c>
      <c r="E62" s="126">
        <v>29715.66</v>
      </c>
      <c r="F62" s="126">
        <v>0</v>
      </c>
      <c r="G62" s="126">
        <v>0</v>
      </c>
      <c r="H62" s="123">
        <v>0</v>
      </c>
    </row>
    <row r="63" spans="1:8" ht="16.5" customHeight="1">
      <c r="A63" s="116" t="s">
        <v>326</v>
      </c>
      <c r="B63" s="125" t="s">
        <v>237</v>
      </c>
      <c r="C63" s="125" t="s">
        <v>236</v>
      </c>
      <c r="D63" s="125" t="s">
        <v>242</v>
      </c>
      <c r="E63" s="126">
        <v>51097.49</v>
      </c>
      <c r="F63" s="126">
        <v>0</v>
      </c>
      <c r="G63" s="126">
        <v>0</v>
      </c>
      <c r="H63" s="123">
        <v>0</v>
      </c>
    </row>
    <row r="64" spans="1:8" ht="16.5" customHeight="1">
      <c r="A64" s="116" t="s">
        <v>331</v>
      </c>
      <c r="B64" s="125" t="s">
        <v>237</v>
      </c>
      <c r="C64" s="125" t="s">
        <v>236</v>
      </c>
      <c r="D64" s="125" t="s">
        <v>244</v>
      </c>
      <c r="E64" s="126">
        <v>1235078.56</v>
      </c>
      <c r="F64" s="126">
        <v>254705.11</v>
      </c>
      <c r="G64" s="126">
        <v>76395.55</v>
      </c>
      <c r="H64" s="123">
        <v>0</v>
      </c>
    </row>
    <row r="65" spans="1:8" ht="16.5" customHeight="1">
      <c r="A65" s="116" t="s">
        <v>331</v>
      </c>
      <c r="B65" s="125" t="s">
        <v>237</v>
      </c>
      <c r="C65" s="125" t="s">
        <v>236</v>
      </c>
      <c r="D65" s="125" t="s">
        <v>244</v>
      </c>
      <c r="E65" s="126">
        <v>674139.96</v>
      </c>
      <c r="F65" s="126">
        <v>0</v>
      </c>
      <c r="G65" s="126">
        <v>0</v>
      </c>
      <c r="H65" s="123">
        <v>0</v>
      </c>
    </row>
    <row r="66" spans="1:8" ht="16.5" customHeight="1">
      <c r="A66" s="116" t="s">
        <v>331</v>
      </c>
      <c r="B66" s="125" t="s">
        <v>237</v>
      </c>
      <c r="C66" s="125" t="s">
        <v>236</v>
      </c>
      <c r="D66" s="125" t="s">
        <v>244</v>
      </c>
      <c r="E66" s="126">
        <v>1572916.6</v>
      </c>
      <c r="F66" s="126">
        <v>0</v>
      </c>
      <c r="G66" s="126">
        <v>0</v>
      </c>
      <c r="H66" s="123">
        <v>0</v>
      </c>
    </row>
    <row r="67" spans="1:8" ht="16.5" customHeight="1">
      <c r="A67" s="116" t="s">
        <v>331</v>
      </c>
      <c r="B67" s="125" t="s">
        <v>237</v>
      </c>
      <c r="C67" s="125" t="s">
        <v>236</v>
      </c>
      <c r="D67" s="125" t="s">
        <v>244</v>
      </c>
      <c r="E67" s="126">
        <v>118266.14</v>
      </c>
      <c r="F67" s="126">
        <v>0</v>
      </c>
      <c r="G67" s="126">
        <v>0</v>
      </c>
      <c r="H67" s="123">
        <v>0</v>
      </c>
    </row>
    <row r="68" spans="1:8" ht="16.5" customHeight="1">
      <c r="A68" s="116" t="s">
        <v>332</v>
      </c>
      <c r="B68" s="125" t="s">
        <v>237</v>
      </c>
      <c r="C68" s="125" t="s">
        <v>236</v>
      </c>
      <c r="D68" s="125" t="s">
        <v>245</v>
      </c>
      <c r="E68" s="126">
        <v>51330</v>
      </c>
      <c r="F68" s="126">
        <v>51330</v>
      </c>
      <c r="G68" s="126">
        <v>51330</v>
      </c>
      <c r="H68" s="123">
        <v>0</v>
      </c>
    </row>
    <row r="69" spans="1:8" ht="16.5" customHeight="1">
      <c r="A69" s="116" t="s">
        <v>332</v>
      </c>
      <c r="B69" s="125" t="s">
        <v>237</v>
      </c>
      <c r="C69" s="125" t="s">
        <v>236</v>
      </c>
      <c r="D69" s="125" t="s">
        <v>246</v>
      </c>
      <c r="E69" s="126">
        <v>9117.07</v>
      </c>
      <c r="F69" s="126">
        <v>9117.07</v>
      </c>
      <c r="G69" s="126">
        <v>9117.07</v>
      </c>
      <c r="H69" s="123">
        <v>0</v>
      </c>
    </row>
    <row r="70" spans="1:8" ht="16.5" customHeight="1">
      <c r="A70" s="116" t="s">
        <v>332</v>
      </c>
      <c r="B70" s="125" t="s">
        <v>237</v>
      </c>
      <c r="C70" s="125" t="s">
        <v>236</v>
      </c>
      <c r="D70" s="125" t="s">
        <v>246</v>
      </c>
      <c r="E70" s="126">
        <v>19000</v>
      </c>
      <c r="F70" s="126">
        <v>0</v>
      </c>
      <c r="G70" s="126">
        <v>0</v>
      </c>
      <c r="H70" s="123">
        <v>0</v>
      </c>
    </row>
    <row r="71" spans="1:8" ht="16.5" customHeight="1">
      <c r="A71" s="116" t="s">
        <v>332</v>
      </c>
      <c r="B71" s="125" t="s">
        <v>237</v>
      </c>
      <c r="C71" s="125" t="s">
        <v>236</v>
      </c>
      <c r="D71" s="125" t="s">
        <v>247</v>
      </c>
      <c r="E71" s="126">
        <v>254922.44</v>
      </c>
      <c r="F71" s="126">
        <v>254922.44</v>
      </c>
      <c r="G71" s="126">
        <v>254922.44</v>
      </c>
      <c r="H71" s="123">
        <v>0</v>
      </c>
    </row>
    <row r="72" spans="1:8" ht="16.5" customHeight="1">
      <c r="A72" s="116" t="s">
        <v>332</v>
      </c>
      <c r="B72" s="125" t="s">
        <v>237</v>
      </c>
      <c r="C72" s="125" t="s">
        <v>236</v>
      </c>
      <c r="D72" s="125" t="s">
        <v>247</v>
      </c>
      <c r="E72" s="126">
        <v>510864.25</v>
      </c>
      <c r="F72" s="126">
        <v>267080.24</v>
      </c>
      <c r="G72" s="126">
        <v>306328</v>
      </c>
      <c r="H72" s="123">
        <v>0</v>
      </c>
    </row>
    <row r="73" spans="1:8" ht="16.5" customHeight="1">
      <c r="A73" s="116" t="s">
        <v>332</v>
      </c>
      <c r="B73" s="125" t="s">
        <v>237</v>
      </c>
      <c r="C73" s="125" t="s">
        <v>236</v>
      </c>
      <c r="D73" s="125" t="s">
        <v>247</v>
      </c>
      <c r="E73" s="126">
        <v>6328.73</v>
      </c>
      <c r="F73" s="126">
        <v>0</v>
      </c>
      <c r="G73" s="126">
        <v>0</v>
      </c>
      <c r="H73" s="123">
        <v>0</v>
      </c>
    </row>
    <row r="74" spans="1:8" ht="16.5" customHeight="1">
      <c r="A74" s="116" t="s">
        <v>332</v>
      </c>
      <c r="B74" s="125" t="s">
        <v>237</v>
      </c>
      <c r="C74" s="125" t="s">
        <v>236</v>
      </c>
      <c r="D74" s="125" t="s">
        <v>247</v>
      </c>
      <c r="E74" s="126">
        <v>84170.81</v>
      </c>
      <c r="F74" s="126">
        <v>0</v>
      </c>
      <c r="G74" s="126">
        <v>0</v>
      </c>
      <c r="H74" s="123">
        <v>0</v>
      </c>
    </row>
    <row r="75" spans="1:8" ht="16.5" customHeight="1">
      <c r="A75" s="116" t="s">
        <v>332</v>
      </c>
      <c r="B75" s="125" t="s">
        <v>237</v>
      </c>
      <c r="C75" s="125" t="s">
        <v>236</v>
      </c>
      <c r="D75" s="125" t="s">
        <v>247</v>
      </c>
      <c r="E75" s="126">
        <v>36074.959999999999</v>
      </c>
      <c r="F75" s="126">
        <v>0</v>
      </c>
      <c r="G75" s="126">
        <v>0</v>
      </c>
      <c r="H75" s="123">
        <v>0</v>
      </c>
    </row>
    <row r="76" spans="1:8" ht="16.5" customHeight="1">
      <c r="A76" s="116" t="s">
        <v>332</v>
      </c>
      <c r="B76" s="125" t="s">
        <v>237</v>
      </c>
      <c r="C76" s="125" t="s">
        <v>236</v>
      </c>
      <c r="D76" s="125" t="s">
        <v>248</v>
      </c>
      <c r="E76" s="126">
        <v>1029026.4</v>
      </c>
      <c r="F76" s="126">
        <v>1029026.4</v>
      </c>
      <c r="G76" s="126">
        <v>1029026.4</v>
      </c>
      <c r="H76" s="123">
        <v>0</v>
      </c>
    </row>
    <row r="77" spans="1:8" ht="16.5" customHeight="1">
      <c r="A77" s="113" t="s">
        <v>159</v>
      </c>
      <c r="B77" s="124" t="s">
        <v>249</v>
      </c>
      <c r="C77" s="124" t="s">
        <v>250</v>
      </c>
      <c r="D77" s="125" t="s">
        <v>205</v>
      </c>
      <c r="E77" s="123">
        <v>0</v>
      </c>
      <c r="F77" s="123">
        <v>0</v>
      </c>
      <c r="G77" s="123">
        <v>0</v>
      </c>
      <c r="H77" s="123">
        <v>0</v>
      </c>
    </row>
    <row r="78" spans="1:8" ht="24.75" customHeight="1">
      <c r="A78" s="117" t="s">
        <v>333</v>
      </c>
      <c r="B78" s="122" t="s">
        <v>251</v>
      </c>
      <c r="C78" s="122" t="s">
        <v>214</v>
      </c>
      <c r="D78" s="125" t="s">
        <v>205</v>
      </c>
      <c r="E78" s="123">
        <v>0</v>
      </c>
      <c r="F78" s="123">
        <v>0</v>
      </c>
      <c r="G78" s="123">
        <v>0</v>
      </c>
      <c r="H78" s="123">
        <v>0</v>
      </c>
    </row>
    <row r="79" spans="1:8" ht="16.5" customHeight="1">
      <c r="A79" s="117" t="s">
        <v>334</v>
      </c>
      <c r="B79" s="122" t="s">
        <v>252</v>
      </c>
      <c r="C79" s="122" t="s">
        <v>214</v>
      </c>
      <c r="D79" s="125" t="s">
        <v>205</v>
      </c>
      <c r="E79" s="123">
        <v>0</v>
      </c>
      <c r="F79" s="123">
        <v>0</v>
      </c>
      <c r="G79" s="123">
        <v>0</v>
      </c>
      <c r="H79" s="123">
        <v>0</v>
      </c>
    </row>
    <row r="80" spans="1:8" ht="21.75" customHeight="1">
      <c r="A80" s="117" t="s">
        <v>335</v>
      </c>
      <c r="B80" s="122" t="s">
        <v>253</v>
      </c>
      <c r="C80" s="122" t="s">
        <v>214</v>
      </c>
      <c r="D80" s="125" t="s">
        <v>205</v>
      </c>
      <c r="E80" s="123">
        <v>0</v>
      </c>
      <c r="F80" s="123">
        <v>0</v>
      </c>
      <c r="G80" s="123">
        <v>0</v>
      </c>
      <c r="H80" s="123">
        <v>0</v>
      </c>
    </row>
  </sheetData>
  <mergeCells count="7">
    <mergeCell ref="A1:H1"/>
    <mergeCell ref="A3:A5"/>
    <mergeCell ref="B3:B5"/>
    <mergeCell ref="C3:C5"/>
    <mergeCell ref="D3:D5"/>
    <mergeCell ref="E3:H3"/>
    <mergeCell ref="H4:H5"/>
  </mergeCells>
  <pageMargins left="0.59055118110236227" right="0.51181102362204722" top="0.78740157480314965" bottom="0.31496062992125984" header="0.19685039370078741" footer="0.19685039370078741"/>
  <pageSetup paperSize="9" scale="56" orientation="portrait" horizontalDpi="4294967295" verticalDpi="4294967295" r:id="rId1"/>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R132"/>
  <sheetViews>
    <sheetView view="pageBreakPreview" topLeftCell="A109" zoomScaleNormal="100" zoomScaleSheetLayoutView="100" workbookViewId="0">
      <selection activeCell="E35" sqref="E35:E36"/>
    </sheetView>
  </sheetViews>
  <sheetFormatPr defaultRowHeight="15"/>
  <cols>
    <col min="1" max="1" width="39.5703125" style="6" customWidth="1"/>
    <col min="2" max="2" width="12.42578125" style="154" customWidth="1"/>
    <col min="3" max="3" width="21.140625" style="154" customWidth="1"/>
    <col min="4" max="4" width="16.7109375" style="154" customWidth="1"/>
    <col min="5" max="5" width="20.140625" style="6" customWidth="1"/>
    <col min="6" max="8" width="18.5703125" style="6" hidden="1" customWidth="1"/>
    <col min="9" max="9" width="21.28515625" style="6" customWidth="1"/>
    <col min="10" max="12" width="21.28515625" style="6" hidden="1" customWidth="1"/>
    <col min="13" max="13" width="20.140625" style="6" customWidth="1"/>
    <col min="14" max="16" width="18" style="6" hidden="1" customWidth="1"/>
    <col min="17" max="17" width="16.140625" style="158" customWidth="1"/>
    <col min="18" max="18" width="12.5703125" style="6" bestFit="1" customWidth="1"/>
    <col min="19" max="19" width="12" style="6" customWidth="1"/>
    <col min="20" max="20" width="11.28515625" style="6" customWidth="1"/>
    <col min="21" max="16384" width="9.140625" style="6"/>
  </cols>
  <sheetData>
    <row r="1" spans="1:17" ht="18.75" customHeight="1">
      <c r="A1" s="214" t="s">
        <v>2</v>
      </c>
      <c r="B1" s="214"/>
      <c r="C1" s="214"/>
      <c r="D1" s="214"/>
      <c r="E1" s="214"/>
      <c r="F1" s="214"/>
      <c r="G1" s="214"/>
      <c r="H1" s="214"/>
      <c r="I1" s="214"/>
      <c r="J1" s="214"/>
      <c r="K1" s="214"/>
      <c r="L1" s="214"/>
      <c r="M1" s="214"/>
      <c r="N1" s="214"/>
      <c r="O1" s="214"/>
      <c r="P1" s="214"/>
      <c r="Q1" s="214"/>
    </row>
    <row r="2" spans="1:17" ht="15.75" customHeight="1">
      <c r="A2" s="201" t="s">
        <v>3</v>
      </c>
      <c r="B2" s="201" t="s">
        <v>4</v>
      </c>
      <c r="C2" s="201" t="s">
        <v>16</v>
      </c>
      <c r="D2" s="201" t="s">
        <v>17</v>
      </c>
      <c r="E2" s="201" t="s">
        <v>5</v>
      </c>
      <c r="F2" s="201"/>
      <c r="G2" s="201"/>
      <c r="H2" s="201"/>
      <c r="I2" s="201"/>
      <c r="J2" s="201"/>
      <c r="K2" s="201"/>
      <c r="L2" s="201"/>
      <c r="M2" s="201"/>
      <c r="N2" s="201"/>
      <c r="O2" s="201"/>
      <c r="P2" s="201"/>
      <c r="Q2" s="201"/>
    </row>
    <row r="3" spans="1:17" ht="45">
      <c r="A3" s="201"/>
      <c r="B3" s="201"/>
      <c r="C3" s="201"/>
      <c r="D3" s="201"/>
      <c r="E3" s="178" t="s">
        <v>353</v>
      </c>
      <c r="F3" s="180">
        <v>2</v>
      </c>
      <c r="G3" s="180">
        <v>4</v>
      </c>
      <c r="H3" s="180">
        <v>5</v>
      </c>
      <c r="I3" s="178" t="s">
        <v>354</v>
      </c>
      <c r="J3" s="180">
        <v>2</v>
      </c>
      <c r="K3" s="180">
        <v>4</v>
      </c>
      <c r="L3" s="180">
        <v>5</v>
      </c>
      <c r="M3" s="178" t="s">
        <v>355</v>
      </c>
      <c r="N3" s="180">
        <v>2</v>
      </c>
      <c r="O3" s="180">
        <v>4</v>
      </c>
      <c r="P3" s="180">
        <v>5</v>
      </c>
      <c r="Q3" s="179" t="s">
        <v>6</v>
      </c>
    </row>
    <row r="4" spans="1:17">
      <c r="A4" s="178">
        <v>1</v>
      </c>
      <c r="B4" s="178">
        <v>2</v>
      </c>
      <c r="C4" s="178">
        <v>3</v>
      </c>
      <c r="D4" s="178">
        <v>4</v>
      </c>
      <c r="E4" s="178">
        <v>5</v>
      </c>
      <c r="F4" s="180"/>
      <c r="G4" s="180"/>
      <c r="H4" s="180"/>
      <c r="I4" s="178">
        <v>6</v>
      </c>
      <c r="J4" s="180"/>
      <c r="K4" s="180"/>
      <c r="L4" s="180"/>
      <c r="M4" s="178">
        <v>7</v>
      </c>
      <c r="N4" s="180"/>
      <c r="O4" s="180"/>
      <c r="P4" s="180"/>
      <c r="Q4" s="137">
        <v>8</v>
      </c>
    </row>
    <row r="5" spans="1:17">
      <c r="A5" s="215" t="s">
        <v>18</v>
      </c>
      <c r="B5" s="216" t="s">
        <v>122</v>
      </c>
      <c r="C5" s="201" t="s">
        <v>7</v>
      </c>
      <c r="D5" s="201" t="s">
        <v>7</v>
      </c>
      <c r="E5" s="217">
        <v>1168536.1599999999</v>
      </c>
      <c r="F5" s="138"/>
      <c r="G5" s="138"/>
      <c r="H5" s="138"/>
      <c r="I5" s="202" t="s">
        <v>158</v>
      </c>
      <c r="J5" s="138"/>
      <c r="K5" s="138"/>
      <c r="L5" s="138"/>
      <c r="M5" s="202" t="s">
        <v>158</v>
      </c>
      <c r="N5" s="139"/>
      <c r="O5" s="139"/>
      <c r="P5" s="139"/>
      <c r="Q5" s="202" t="s">
        <v>158</v>
      </c>
    </row>
    <row r="6" spans="1:17">
      <c r="A6" s="215"/>
      <c r="B6" s="216"/>
      <c r="C6" s="201"/>
      <c r="D6" s="201"/>
      <c r="E6" s="217"/>
      <c r="F6" s="138"/>
      <c r="G6" s="138"/>
      <c r="H6" s="138"/>
      <c r="I6" s="202"/>
      <c r="J6" s="138"/>
      <c r="K6" s="138"/>
      <c r="L6" s="138"/>
      <c r="M6" s="202"/>
      <c r="N6" s="139"/>
      <c r="O6" s="139"/>
      <c r="P6" s="139"/>
      <c r="Q6" s="202"/>
    </row>
    <row r="7" spans="1:17">
      <c r="A7" s="215" t="s">
        <v>124</v>
      </c>
      <c r="B7" s="216" t="s">
        <v>123</v>
      </c>
      <c r="C7" s="201" t="s">
        <v>7</v>
      </c>
      <c r="D7" s="201" t="s">
        <v>7</v>
      </c>
      <c r="E7" s="202" t="s">
        <v>158</v>
      </c>
      <c r="F7" s="138"/>
      <c r="G7" s="138"/>
      <c r="H7" s="138"/>
      <c r="I7" s="202" t="s">
        <v>158</v>
      </c>
      <c r="J7" s="138"/>
      <c r="K7" s="138"/>
      <c r="L7" s="138"/>
      <c r="M7" s="202" t="s">
        <v>158</v>
      </c>
      <c r="N7" s="139"/>
      <c r="O7" s="139"/>
      <c r="P7" s="139"/>
      <c r="Q7" s="202" t="s">
        <v>158</v>
      </c>
    </row>
    <row r="8" spans="1:17">
      <c r="A8" s="215"/>
      <c r="B8" s="216"/>
      <c r="C8" s="201"/>
      <c r="D8" s="201"/>
      <c r="E8" s="202"/>
      <c r="F8" s="138"/>
      <c r="G8" s="138"/>
      <c r="H8" s="138"/>
      <c r="I8" s="202"/>
      <c r="J8" s="138"/>
      <c r="K8" s="138"/>
      <c r="L8" s="138"/>
      <c r="M8" s="202"/>
      <c r="N8" s="139"/>
      <c r="O8" s="139"/>
      <c r="P8" s="139"/>
      <c r="Q8" s="202"/>
    </row>
    <row r="9" spans="1:17">
      <c r="A9" s="183" t="s">
        <v>8</v>
      </c>
      <c r="B9" s="178">
        <v>1000</v>
      </c>
      <c r="C9" s="178" t="s">
        <v>356</v>
      </c>
      <c r="D9" s="178" t="s">
        <v>356</v>
      </c>
      <c r="E9" s="186">
        <f>E13+E19+E25</f>
        <v>79617064.950000003</v>
      </c>
      <c r="F9" s="188">
        <f>F13</f>
        <v>13869786.16</v>
      </c>
      <c r="G9" s="188">
        <f>G13</f>
        <v>54345789.049999997</v>
      </c>
      <c r="H9" s="188" t="e">
        <f>H22</f>
        <v>#REF!</v>
      </c>
      <c r="I9" s="186">
        <f>SUM(J9:L9)</f>
        <v>59214283.899999999</v>
      </c>
      <c r="J9" s="140">
        <f>J13</f>
        <v>12701250</v>
      </c>
      <c r="K9" s="140">
        <f>K13</f>
        <v>46508233.899999999</v>
      </c>
      <c r="L9" s="140">
        <v>4800</v>
      </c>
      <c r="M9" s="186">
        <f>SUM(N9:P9)</f>
        <v>59344802.270000003</v>
      </c>
      <c r="N9" s="140">
        <f>N13</f>
        <v>12701250</v>
      </c>
      <c r="O9" s="140">
        <f>O13</f>
        <v>46636352.270000003</v>
      </c>
      <c r="P9" s="140">
        <f>P22</f>
        <v>7200</v>
      </c>
      <c r="Q9" s="179" t="s">
        <v>158</v>
      </c>
    </row>
    <row r="10" spans="1:17">
      <c r="A10" s="183" t="s">
        <v>9</v>
      </c>
      <c r="B10" s="190" t="s">
        <v>7</v>
      </c>
      <c r="C10" s="190" t="s">
        <v>7</v>
      </c>
      <c r="D10" s="190" t="s">
        <v>7</v>
      </c>
      <c r="E10" s="190" t="s">
        <v>7</v>
      </c>
      <c r="F10" s="190"/>
      <c r="G10" s="190"/>
      <c r="H10" s="190"/>
      <c r="I10" s="190" t="s">
        <v>7</v>
      </c>
      <c r="J10" s="190"/>
      <c r="K10" s="190"/>
      <c r="L10" s="190"/>
      <c r="M10" s="190" t="s">
        <v>7</v>
      </c>
      <c r="N10" s="190"/>
      <c r="O10" s="190"/>
      <c r="P10" s="190"/>
      <c r="Q10" s="97" t="s">
        <v>7</v>
      </c>
    </row>
    <row r="11" spans="1:17">
      <c r="A11" s="183" t="s">
        <v>357</v>
      </c>
      <c r="B11" s="178">
        <v>1100</v>
      </c>
      <c r="C11" s="178">
        <v>120</v>
      </c>
      <c r="D11" s="178" t="s">
        <v>7</v>
      </c>
      <c r="E11" s="179" t="s">
        <v>158</v>
      </c>
      <c r="F11" s="180"/>
      <c r="G11" s="180"/>
      <c r="H11" s="180"/>
      <c r="I11" s="179" t="s">
        <v>158</v>
      </c>
      <c r="J11" s="180"/>
      <c r="K11" s="180"/>
      <c r="L11" s="180"/>
      <c r="M11" s="179" t="s">
        <v>158</v>
      </c>
      <c r="N11" s="180"/>
      <c r="O11" s="180"/>
      <c r="P11" s="180"/>
      <c r="Q11" s="179" t="s">
        <v>158</v>
      </c>
    </row>
    <row r="12" spans="1:17">
      <c r="A12" s="183" t="s">
        <v>9</v>
      </c>
      <c r="B12" s="178">
        <v>1110</v>
      </c>
      <c r="C12" s="178" t="s">
        <v>7</v>
      </c>
      <c r="D12" s="178" t="s">
        <v>7</v>
      </c>
      <c r="E12" s="178" t="s">
        <v>7</v>
      </c>
      <c r="F12" s="180"/>
      <c r="G12" s="180"/>
      <c r="H12" s="180"/>
      <c r="I12" s="178" t="s">
        <v>7</v>
      </c>
      <c r="J12" s="180"/>
      <c r="K12" s="180"/>
      <c r="L12" s="180"/>
      <c r="M12" s="178" t="s">
        <v>7</v>
      </c>
      <c r="N12" s="180"/>
      <c r="O12" s="180"/>
      <c r="P12" s="180"/>
      <c r="Q12" s="179" t="s">
        <v>7</v>
      </c>
    </row>
    <row r="13" spans="1:17">
      <c r="A13" s="215" t="s">
        <v>358</v>
      </c>
      <c r="B13" s="201">
        <v>1200</v>
      </c>
      <c r="C13" s="201">
        <v>130</v>
      </c>
      <c r="D13" s="201" t="s">
        <v>7</v>
      </c>
      <c r="E13" s="218">
        <f>12701250+64105760.78</f>
        <v>76807010.780000001</v>
      </c>
      <c r="F13" s="213">
        <f>[1]Лист12!F302</f>
        <v>13869786.16</v>
      </c>
      <c r="G13" s="213">
        <f>[1]Лист12!F301</f>
        <v>54345789.049999997</v>
      </c>
      <c r="H13" s="213">
        <v>0</v>
      </c>
      <c r="I13" s="218">
        <f>SUM(J13:L14)</f>
        <v>59209483.899999999</v>
      </c>
      <c r="J13" s="213">
        <f>[1]Лист12!G302</f>
        <v>12701250</v>
      </c>
      <c r="K13" s="213">
        <f>[1]Лист12!G301</f>
        <v>46508233.899999999</v>
      </c>
      <c r="L13" s="213">
        <v>0</v>
      </c>
      <c r="M13" s="218">
        <f>SUM(N13:P14)</f>
        <v>59337602.270000003</v>
      </c>
      <c r="N13" s="213">
        <f>[1]Лист12!H302</f>
        <v>12701250</v>
      </c>
      <c r="O13" s="213">
        <f>[1]Лист12!H301</f>
        <v>46636352.270000003</v>
      </c>
      <c r="P13" s="213"/>
      <c r="Q13" s="202" t="s">
        <v>158</v>
      </c>
    </row>
    <row r="14" spans="1:17" ht="30" customHeight="1">
      <c r="A14" s="215"/>
      <c r="B14" s="201"/>
      <c r="C14" s="201"/>
      <c r="D14" s="201"/>
      <c r="E14" s="218"/>
      <c r="F14" s="213"/>
      <c r="G14" s="213"/>
      <c r="H14" s="213"/>
      <c r="I14" s="218"/>
      <c r="J14" s="213"/>
      <c r="K14" s="213"/>
      <c r="L14" s="213"/>
      <c r="M14" s="218"/>
      <c r="N14" s="213"/>
      <c r="O14" s="213"/>
      <c r="P14" s="213"/>
      <c r="Q14" s="202"/>
    </row>
    <row r="15" spans="1:17" ht="75">
      <c r="A15" s="183" t="s">
        <v>359</v>
      </c>
      <c r="B15" s="178">
        <v>1210</v>
      </c>
      <c r="C15" s="178">
        <v>130</v>
      </c>
      <c r="D15" s="186" t="s">
        <v>7</v>
      </c>
      <c r="E15" s="181">
        <v>64105760.780000001</v>
      </c>
      <c r="F15" s="182"/>
      <c r="G15" s="182">
        <f>[1]Лист12!F301</f>
        <v>54345789.049999997</v>
      </c>
      <c r="H15" s="182"/>
      <c r="I15" s="181">
        <f>SUM(J15:L15)</f>
        <v>46508233.899999999</v>
      </c>
      <c r="J15" s="182"/>
      <c r="K15" s="182">
        <f>[1]Лист12!G301</f>
        <v>46508233.899999999</v>
      </c>
      <c r="L15" s="182"/>
      <c r="M15" s="181">
        <f>SUM(N15:P15)</f>
        <v>46636352.270000003</v>
      </c>
      <c r="N15" s="182"/>
      <c r="O15" s="182">
        <f>[1]Лист12!H301</f>
        <v>46636352.270000003</v>
      </c>
      <c r="P15" s="182"/>
      <c r="Q15" s="179" t="s">
        <v>158</v>
      </c>
    </row>
    <row r="16" spans="1:17" ht="29.25" customHeight="1">
      <c r="A16" s="183" t="s">
        <v>360</v>
      </c>
      <c r="B16" s="178">
        <v>1300</v>
      </c>
      <c r="C16" s="178">
        <v>140</v>
      </c>
      <c r="D16" s="186" t="s">
        <v>7</v>
      </c>
      <c r="E16" s="181" t="s">
        <v>158</v>
      </c>
      <c r="F16" s="182"/>
      <c r="G16" s="182"/>
      <c r="H16" s="182"/>
      <c r="I16" s="181" t="s">
        <v>158</v>
      </c>
      <c r="J16" s="182"/>
      <c r="K16" s="182"/>
      <c r="L16" s="182"/>
      <c r="M16" s="181" t="s">
        <v>158</v>
      </c>
      <c r="N16" s="182"/>
      <c r="O16" s="182"/>
      <c r="P16" s="182"/>
      <c r="Q16" s="179" t="s">
        <v>158</v>
      </c>
    </row>
    <row r="17" spans="1:18" ht="12" hidden="1" customHeight="1">
      <c r="A17" s="215" t="s">
        <v>9</v>
      </c>
      <c r="B17" s="201">
        <v>1310</v>
      </c>
      <c r="C17" s="201">
        <v>140</v>
      </c>
      <c r="D17" s="201" t="s">
        <v>7</v>
      </c>
      <c r="E17" s="218" t="s">
        <v>7</v>
      </c>
      <c r="F17" s="182"/>
      <c r="G17" s="182"/>
      <c r="H17" s="182"/>
      <c r="I17" s="218" t="s">
        <v>7</v>
      </c>
      <c r="J17" s="182"/>
      <c r="K17" s="182"/>
      <c r="L17" s="182"/>
      <c r="M17" s="218" t="s">
        <v>7</v>
      </c>
      <c r="N17" s="182"/>
      <c r="O17" s="182"/>
      <c r="P17" s="182"/>
      <c r="Q17" s="202" t="s">
        <v>7</v>
      </c>
    </row>
    <row r="18" spans="1:18">
      <c r="A18" s="215"/>
      <c r="B18" s="201"/>
      <c r="C18" s="201"/>
      <c r="D18" s="201"/>
      <c r="E18" s="218"/>
      <c r="F18" s="182"/>
      <c r="G18" s="182"/>
      <c r="H18" s="182"/>
      <c r="I18" s="218"/>
      <c r="J18" s="182"/>
      <c r="K18" s="182"/>
      <c r="L18" s="182"/>
      <c r="M18" s="218"/>
      <c r="N18" s="182"/>
      <c r="O18" s="182"/>
      <c r="P18" s="182"/>
      <c r="Q18" s="202"/>
    </row>
    <row r="19" spans="1:18" ht="30">
      <c r="A19" s="183" t="s">
        <v>361</v>
      </c>
      <c r="B19" s="178">
        <v>1400</v>
      </c>
      <c r="C19" s="178">
        <v>150</v>
      </c>
      <c r="D19" s="186" t="s">
        <v>7</v>
      </c>
      <c r="E19" s="181">
        <f>E20</f>
        <v>2038268.39</v>
      </c>
      <c r="F19" s="182"/>
      <c r="G19" s="182"/>
      <c r="H19" s="182"/>
      <c r="I19" s="181">
        <v>4800</v>
      </c>
      <c r="J19" s="182"/>
      <c r="K19" s="182"/>
      <c r="L19" s="182"/>
      <c r="M19" s="181">
        <v>7200</v>
      </c>
      <c r="N19" s="182"/>
      <c r="O19" s="182"/>
      <c r="P19" s="182"/>
      <c r="Q19" s="179" t="s">
        <v>158</v>
      </c>
    </row>
    <row r="20" spans="1:18" ht="17.25" customHeight="1">
      <c r="A20" s="183" t="s">
        <v>467</v>
      </c>
      <c r="B20" s="178">
        <v>1410</v>
      </c>
      <c r="C20" s="178">
        <v>150</v>
      </c>
      <c r="D20" s="186" t="s">
        <v>7</v>
      </c>
      <c r="E20" s="181">
        <v>2038268.39</v>
      </c>
      <c r="F20" s="182"/>
      <c r="G20" s="182"/>
      <c r="H20" s="182"/>
      <c r="I20" s="181">
        <v>4800</v>
      </c>
      <c r="J20" s="182"/>
      <c r="K20" s="182"/>
      <c r="L20" s="182"/>
      <c r="M20" s="181">
        <v>7200</v>
      </c>
      <c r="N20" s="182"/>
      <c r="O20" s="182"/>
      <c r="P20" s="182"/>
      <c r="Q20" s="179" t="s">
        <v>158</v>
      </c>
      <c r="R20" s="141"/>
    </row>
    <row r="21" spans="1:18" ht="31.5" customHeight="1">
      <c r="A21" s="183" t="s">
        <v>363</v>
      </c>
      <c r="B21" s="187">
        <v>1420</v>
      </c>
      <c r="C21" s="178">
        <v>150</v>
      </c>
      <c r="D21" s="186" t="s">
        <v>7</v>
      </c>
      <c r="E21" s="179" t="s">
        <v>158</v>
      </c>
      <c r="F21" s="179" t="s">
        <v>158</v>
      </c>
      <c r="G21" s="179" t="s">
        <v>158</v>
      </c>
      <c r="H21" s="179" t="s">
        <v>158</v>
      </c>
      <c r="I21" s="179" t="s">
        <v>158</v>
      </c>
      <c r="J21" s="179" t="s">
        <v>158</v>
      </c>
      <c r="K21" s="179" t="s">
        <v>158</v>
      </c>
      <c r="L21" s="179" t="s">
        <v>158</v>
      </c>
      <c r="M21" s="179" t="s">
        <v>158</v>
      </c>
      <c r="N21" s="179" t="s">
        <v>158</v>
      </c>
      <c r="O21" s="179" t="s">
        <v>158</v>
      </c>
      <c r="P21" s="179" t="s">
        <v>158</v>
      </c>
      <c r="Q21" s="179" t="s">
        <v>158</v>
      </c>
      <c r="R21" s="141"/>
    </row>
    <row r="22" spans="1:18">
      <c r="A22" s="215" t="s">
        <v>362</v>
      </c>
      <c r="B22" s="201">
        <v>1500</v>
      </c>
      <c r="C22" s="201">
        <v>180</v>
      </c>
      <c r="D22" s="201" t="s">
        <v>7</v>
      </c>
      <c r="E22" s="218" t="s">
        <v>158</v>
      </c>
      <c r="F22" s="213"/>
      <c r="G22" s="213"/>
      <c r="H22" s="213" t="e">
        <f>#REF!</f>
        <v>#REF!</v>
      </c>
      <c r="I22" s="218" t="s">
        <v>158</v>
      </c>
      <c r="J22" s="213"/>
      <c r="K22" s="213"/>
      <c r="L22" s="213"/>
      <c r="M22" s="218" t="s">
        <v>158</v>
      </c>
      <c r="N22" s="213"/>
      <c r="O22" s="213"/>
      <c r="P22" s="213">
        <f>[1]Лист12!H300</f>
        <v>7200</v>
      </c>
      <c r="Q22" s="202" t="s">
        <v>158</v>
      </c>
      <c r="R22" s="141"/>
    </row>
    <row r="23" spans="1:18" ht="8.25" customHeight="1">
      <c r="A23" s="215"/>
      <c r="B23" s="201"/>
      <c r="C23" s="201"/>
      <c r="D23" s="201"/>
      <c r="E23" s="218"/>
      <c r="F23" s="213"/>
      <c r="G23" s="213"/>
      <c r="H23" s="213"/>
      <c r="I23" s="218"/>
      <c r="J23" s="213"/>
      <c r="K23" s="213"/>
      <c r="L23" s="213"/>
      <c r="M23" s="218"/>
      <c r="N23" s="213"/>
      <c r="O23" s="213"/>
      <c r="P23" s="213"/>
      <c r="Q23" s="202"/>
      <c r="R23" s="83"/>
    </row>
    <row r="24" spans="1:18" ht="23.25" hidden="1" customHeight="1">
      <c r="A24" s="215"/>
      <c r="B24" s="201"/>
      <c r="C24" s="201"/>
      <c r="D24" s="201"/>
      <c r="E24" s="218"/>
      <c r="F24" s="213"/>
      <c r="G24" s="213"/>
      <c r="H24" s="213"/>
      <c r="I24" s="218"/>
      <c r="J24" s="213"/>
      <c r="K24" s="213"/>
      <c r="L24" s="213"/>
      <c r="M24" s="218"/>
      <c r="N24" s="213"/>
      <c r="O24" s="213"/>
      <c r="P24" s="213"/>
      <c r="Q24" s="202"/>
      <c r="R24" s="83"/>
    </row>
    <row r="25" spans="1:18">
      <c r="A25" s="204" t="s">
        <v>364</v>
      </c>
      <c r="B25" s="201">
        <v>1900</v>
      </c>
      <c r="C25" s="201" t="s">
        <v>7</v>
      </c>
      <c r="D25" s="201" t="s">
        <v>7</v>
      </c>
      <c r="E25" s="218">
        <f>E33</f>
        <v>771785.78</v>
      </c>
      <c r="F25" s="180"/>
      <c r="G25" s="180"/>
      <c r="H25" s="180"/>
      <c r="I25" s="201" t="s">
        <v>158</v>
      </c>
      <c r="J25" s="180"/>
      <c r="K25" s="180"/>
      <c r="L25" s="180"/>
      <c r="M25" s="201" t="s">
        <v>158</v>
      </c>
      <c r="N25" s="180"/>
      <c r="O25" s="180"/>
      <c r="P25" s="180"/>
      <c r="Q25" s="202" t="s">
        <v>158</v>
      </c>
    </row>
    <row r="26" spans="1:18" ht="5.25" customHeight="1">
      <c r="A26" s="204"/>
      <c r="B26" s="201"/>
      <c r="C26" s="201"/>
      <c r="D26" s="201"/>
      <c r="E26" s="218"/>
      <c r="F26" s="180"/>
      <c r="G26" s="180"/>
      <c r="H26" s="180"/>
      <c r="I26" s="201"/>
      <c r="J26" s="180"/>
      <c r="K26" s="180"/>
      <c r="L26" s="180"/>
      <c r="M26" s="201"/>
      <c r="N26" s="180"/>
      <c r="O26" s="180"/>
      <c r="P26" s="180"/>
      <c r="Q26" s="202"/>
    </row>
    <row r="27" spans="1:18" ht="13.5" customHeight="1">
      <c r="A27" s="204" t="s">
        <v>9</v>
      </c>
      <c r="B27" s="201"/>
      <c r="C27" s="201"/>
      <c r="D27" s="201"/>
      <c r="E27" s="201"/>
      <c r="F27" s="180"/>
      <c r="G27" s="180"/>
      <c r="H27" s="180"/>
      <c r="I27" s="201"/>
      <c r="J27" s="180"/>
      <c r="K27" s="180"/>
      <c r="L27" s="180"/>
      <c r="M27" s="201"/>
      <c r="N27" s="180"/>
      <c r="O27" s="180"/>
      <c r="P27" s="180"/>
      <c r="Q27" s="202"/>
    </row>
    <row r="28" spans="1:18" ht="3.75" customHeight="1">
      <c r="A28" s="204"/>
      <c r="B28" s="201"/>
      <c r="C28" s="201"/>
      <c r="D28" s="201"/>
      <c r="E28" s="201"/>
      <c r="F28" s="180"/>
      <c r="G28" s="180"/>
      <c r="H28" s="180"/>
      <c r="I28" s="201"/>
      <c r="J28" s="180"/>
      <c r="K28" s="180"/>
      <c r="L28" s="180"/>
      <c r="M28" s="201"/>
      <c r="N28" s="180"/>
      <c r="O28" s="180"/>
      <c r="P28" s="180"/>
      <c r="Q28" s="202"/>
    </row>
    <row r="29" spans="1:18" ht="2.25" customHeight="1">
      <c r="A29" s="215" t="s">
        <v>365</v>
      </c>
      <c r="B29" s="201">
        <v>1980</v>
      </c>
      <c r="C29" s="201" t="s">
        <v>7</v>
      </c>
      <c r="D29" s="201" t="s">
        <v>7</v>
      </c>
      <c r="E29" s="218">
        <f>E33</f>
        <v>771785.78</v>
      </c>
      <c r="F29" s="180"/>
      <c r="G29" s="180"/>
      <c r="H29" s="180"/>
      <c r="I29" s="201" t="s">
        <v>158</v>
      </c>
      <c r="J29" s="180"/>
      <c r="K29" s="180"/>
      <c r="L29" s="180"/>
      <c r="M29" s="201" t="s">
        <v>158</v>
      </c>
      <c r="N29" s="180"/>
      <c r="O29" s="180"/>
      <c r="P29" s="180"/>
      <c r="Q29" s="202" t="s">
        <v>158</v>
      </c>
    </row>
    <row r="30" spans="1:18">
      <c r="A30" s="215"/>
      <c r="B30" s="201"/>
      <c r="C30" s="201"/>
      <c r="D30" s="201"/>
      <c r="E30" s="218"/>
      <c r="F30" s="180"/>
      <c r="G30" s="180"/>
      <c r="H30" s="180"/>
      <c r="I30" s="201"/>
      <c r="J30" s="180"/>
      <c r="K30" s="180"/>
      <c r="L30" s="180"/>
      <c r="M30" s="201"/>
      <c r="N30" s="180"/>
      <c r="O30" s="180"/>
      <c r="P30" s="180"/>
      <c r="Q30" s="202"/>
    </row>
    <row r="31" spans="1:18" ht="8.25" customHeight="1">
      <c r="A31" s="215"/>
      <c r="B31" s="201"/>
      <c r="C31" s="201"/>
      <c r="D31" s="201"/>
      <c r="E31" s="218"/>
      <c r="F31" s="180"/>
      <c r="G31" s="180"/>
      <c r="H31" s="180"/>
      <c r="I31" s="201"/>
      <c r="J31" s="180"/>
      <c r="K31" s="180"/>
      <c r="L31" s="180"/>
      <c r="M31" s="201"/>
      <c r="N31" s="180"/>
      <c r="O31" s="180"/>
      <c r="P31" s="180"/>
      <c r="Q31" s="202"/>
    </row>
    <row r="32" spans="1:18">
      <c r="A32" s="177" t="s">
        <v>366</v>
      </c>
      <c r="B32" s="190" t="s">
        <v>7</v>
      </c>
      <c r="C32" s="178" t="s">
        <v>7</v>
      </c>
      <c r="D32" s="178" t="s">
        <v>7</v>
      </c>
      <c r="E32" s="178" t="s">
        <v>7</v>
      </c>
      <c r="F32" s="180"/>
      <c r="G32" s="180"/>
      <c r="H32" s="180"/>
      <c r="I32" s="178" t="s">
        <v>7</v>
      </c>
      <c r="J32" s="180"/>
      <c r="K32" s="180"/>
      <c r="L32" s="180"/>
      <c r="M32" s="178" t="s">
        <v>7</v>
      </c>
      <c r="N32" s="180"/>
      <c r="O32" s="180"/>
      <c r="P32" s="180"/>
      <c r="Q32" s="179" t="s">
        <v>7</v>
      </c>
    </row>
    <row r="33" spans="1:17" ht="45">
      <c r="A33" s="177" t="s">
        <v>367</v>
      </c>
      <c r="B33" s="178">
        <v>1981</v>
      </c>
      <c r="C33" s="178">
        <v>510</v>
      </c>
      <c r="D33" s="178" t="s">
        <v>7</v>
      </c>
      <c r="E33" s="181">
        <v>771785.78</v>
      </c>
      <c r="F33" s="180"/>
      <c r="G33" s="180"/>
      <c r="H33" s="180"/>
      <c r="I33" s="178" t="s">
        <v>158</v>
      </c>
      <c r="J33" s="180"/>
      <c r="K33" s="180"/>
      <c r="L33" s="180"/>
      <c r="M33" s="178" t="s">
        <v>158</v>
      </c>
      <c r="N33" s="180"/>
      <c r="O33" s="180"/>
      <c r="P33" s="180"/>
      <c r="Q33" s="179" t="s">
        <v>158</v>
      </c>
    </row>
    <row r="34" spans="1:17" ht="60">
      <c r="A34" s="177" t="s">
        <v>368</v>
      </c>
      <c r="B34" s="178">
        <v>1982</v>
      </c>
      <c r="C34" s="178">
        <v>510</v>
      </c>
      <c r="D34" s="178" t="s">
        <v>7</v>
      </c>
      <c r="E34" s="178" t="s">
        <v>158</v>
      </c>
      <c r="F34" s="180"/>
      <c r="G34" s="180"/>
      <c r="H34" s="180"/>
      <c r="I34" s="178" t="s">
        <v>158</v>
      </c>
      <c r="J34" s="180"/>
      <c r="K34" s="180"/>
      <c r="L34" s="180"/>
      <c r="M34" s="178" t="s">
        <v>158</v>
      </c>
      <c r="N34" s="180"/>
      <c r="O34" s="180"/>
      <c r="P34" s="180"/>
      <c r="Q34" s="179" t="s">
        <v>158</v>
      </c>
    </row>
    <row r="35" spans="1:17">
      <c r="A35" s="204" t="s">
        <v>19</v>
      </c>
      <c r="B35" s="201">
        <v>2000</v>
      </c>
      <c r="C35" s="201" t="s">
        <v>7</v>
      </c>
      <c r="D35" s="201" t="s">
        <v>7</v>
      </c>
      <c r="E35" s="217">
        <f>E37+E68+E91</f>
        <v>80785601.109999999</v>
      </c>
      <c r="F35" s="219" t="e">
        <f>F37+F59+F68+#REF!</f>
        <v>#REF!</v>
      </c>
      <c r="G35" s="219" t="e">
        <f>G37+G59+G68+#REF!</f>
        <v>#REF!</v>
      </c>
      <c r="H35" s="219" t="e">
        <f>H37+H59+H68+#REF!</f>
        <v>#REF!</v>
      </c>
      <c r="I35" s="217">
        <f t="shared" ref="I35:M35" si="0">I37+I68+I91</f>
        <v>59214283.899999999</v>
      </c>
      <c r="J35" s="217">
        <f t="shared" si="0"/>
        <v>2615261.25</v>
      </c>
      <c r="K35" s="217">
        <f t="shared" si="0"/>
        <v>11375987</v>
      </c>
      <c r="L35" s="217">
        <f t="shared" si="0"/>
        <v>44202</v>
      </c>
      <c r="M35" s="217">
        <f t="shared" si="0"/>
        <v>59344802.270000003</v>
      </c>
      <c r="N35" s="221" t="e">
        <f>N37+N59+N68+#REF!+N77</f>
        <v>#REF!</v>
      </c>
      <c r="O35" s="221" t="e">
        <f>O37+O59+O68+#REF!+O77</f>
        <v>#REF!</v>
      </c>
      <c r="P35" s="221" t="e">
        <f>P37+P59+P68+#REF!+P77</f>
        <v>#REF!</v>
      </c>
      <c r="Q35" s="202" t="s">
        <v>158</v>
      </c>
    </row>
    <row r="36" spans="1:17">
      <c r="A36" s="204"/>
      <c r="B36" s="201"/>
      <c r="C36" s="201"/>
      <c r="D36" s="201"/>
      <c r="E36" s="201"/>
      <c r="F36" s="220"/>
      <c r="G36" s="220"/>
      <c r="H36" s="220"/>
      <c r="I36" s="201"/>
      <c r="J36" s="201"/>
      <c r="K36" s="201"/>
      <c r="L36" s="201"/>
      <c r="M36" s="201"/>
      <c r="N36" s="222"/>
      <c r="O36" s="222"/>
      <c r="P36" s="222"/>
      <c r="Q36" s="202"/>
    </row>
    <row r="37" spans="1:17">
      <c r="A37" s="204" t="s">
        <v>369</v>
      </c>
      <c r="B37" s="201">
        <v>2100</v>
      </c>
      <c r="C37" s="201" t="s">
        <v>7</v>
      </c>
      <c r="D37" s="201" t="s">
        <v>7</v>
      </c>
      <c r="E37" s="218">
        <f>E40+E44+E53</f>
        <v>52837190.5</v>
      </c>
      <c r="F37" s="218">
        <f>F40+F42+F43+F44+F53</f>
        <v>7490173.46</v>
      </c>
      <c r="G37" s="218">
        <f t="shared" ref="G37:H37" si="1">G40+G42+G43+G44+G53</f>
        <v>43806180.649999999</v>
      </c>
      <c r="H37" s="218">
        <f t="shared" si="1"/>
        <v>1200</v>
      </c>
      <c r="I37" s="218">
        <f t="shared" ref="I37:M37" si="2">I40+I44+I53</f>
        <v>44092918.710000001</v>
      </c>
      <c r="J37" s="218">
        <f t="shared" si="2"/>
        <v>2587991.69</v>
      </c>
      <c r="K37" s="218">
        <f t="shared" si="2"/>
        <v>9267610.1899999995</v>
      </c>
      <c r="L37" s="218">
        <f t="shared" si="2"/>
        <v>4800</v>
      </c>
      <c r="M37" s="218">
        <f t="shared" si="2"/>
        <v>44354159.509999998</v>
      </c>
      <c r="N37" s="218">
        <f>N40+N42+N43+N44+N53</f>
        <v>7911517.0099999998</v>
      </c>
      <c r="O37" s="218">
        <f t="shared" ref="O37:P37" si="3">O40+O42+O43+O44+O53</f>
        <v>36435442.5</v>
      </c>
      <c r="P37" s="218">
        <f t="shared" si="3"/>
        <v>7200</v>
      </c>
      <c r="Q37" s="202" t="s">
        <v>158</v>
      </c>
    </row>
    <row r="38" spans="1:17">
      <c r="A38" s="204"/>
      <c r="B38" s="201"/>
      <c r="C38" s="201"/>
      <c r="D38" s="201"/>
      <c r="E38" s="201"/>
      <c r="F38" s="201"/>
      <c r="G38" s="201"/>
      <c r="H38" s="201"/>
      <c r="I38" s="201"/>
      <c r="J38" s="201"/>
      <c r="K38" s="201"/>
      <c r="L38" s="201"/>
      <c r="M38" s="201"/>
      <c r="N38" s="201"/>
      <c r="O38" s="201"/>
      <c r="P38" s="201"/>
      <c r="Q38" s="202"/>
    </row>
    <row r="39" spans="1:17">
      <c r="A39" s="177" t="s">
        <v>9</v>
      </c>
      <c r="B39" s="178" t="s">
        <v>7</v>
      </c>
      <c r="C39" s="178" t="s">
        <v>7</v>
      </c>
      <c r="D39" s="178" t="s">
        <v>7</v>
      </c>
      <c r="E39" s="178" t="s">
        <v>7</v>
      </c>
      <c r="F39" s="180"/>
      <c r="G39" s="180"/>
      <c r="H39" s="180"/>
      <c r="I39" s="178" t="s">
        <v>7</v>
      </c>
      <c r="J39" s="180"/>
      <c r="K39" s="180"/>
      <c r="L39" s="180"/>
      <c r="M39" s="178" t="s">
        <v>7</v>
      </c>
      <c r="N39" s="180"/>
      <c r="O39" s="180"/>
      <c r="P39" s="180"/>
      <c r="Q39" s="179" t="s">
        <v>7</v>
      </c>
    </row>
    <row r="40" spans="1:17">
      <c r="A40" s="204" t="s">
        <v>370</v>
      </c>
      <c r="B40" s="223">
        <v>2110</v>
      </c>
      <c r="C40" s="201">
        <v>111</v>
      </c>
      <c r="D40" s="201" t="s">
        <v>356</v>
      </c>
      <c r="E40" s="218">
        <f>E42+E43</f>
        <v>38783110.039999999</v>
      </c>
      <c r="F40" s="213">
        <f>[1]Лист5!L79</f>
        <v>4918649.08</v>
      </c>
      <c r="G40" s="213">
        <f>[1]Лист5!L57</f>
        <v>32780340.52</v>
      </c>
      <c r="H40" s="213">
        <v>0</v>
      </c>
      <c r="I40" s="218">
        <f t="shared" ref="I40:M40" si="4">I42+I43</f>
        <v>32368116.829999998</v>
      </c>
      <c r="J40" s="218">
        <f t="shared" si="4"/>
        <v>27800</v>
      </c>
      <c r="K40" s="218">
        <f t="shared" si="4"/>
        <v>107800</v>
      </c>
      <c r="L40" s="218">
        <f t="shared" si="4"/>
        <v>0</v>
      </c>
      <c r="M40" s="218">
        <f t="shared" si="4"/>
        <v>32468524.530000001</v>
      </c>
      <c r="N40" s="213">
        <f>[1]Лист5!N79</f>
        <v>5207036.58</v>
      </c>
      <c r="O40" s="213">
        <f>[1]Лист5!N57</f>
        <v>27124887.949999999</v>
      </c>
      <c r="P40" s="213">
        <v>0</v>
      </c>
      <c r="Q40" s="202" t="s">
        <v>158</v>
      </c>
    </row>
    <row r="41" spans="1:17">
      <c r="A41" s="204"/>
      <c r="B41" s="223"/>
      <c r="C41" s="201"/>
      <c r="D41" s="201"/>
      <c r="E41" s="218"/>
      <c r="F41" s="213"/>
      <c r="G41" s="213"/>
      <c r="H41" s="213"/>
      <c r="I41" s="218"/>
      <c r="J41" s="218"/>
      <c r="K41" s="218"/>
      <c r="L41" s="218"/>
      <c r="M41" s="218"/>
      <c r="N41" s="213"/>
      <c r="O41" s="213"/>
      <c r="P41" s="213"/>
      <c r="Q41" s="202"/>
    </row>
    <row r="42" spans="1:17">
      <c r="A42" s="177" t="s">
        <v>371</v>
      </c>
      <c r="B42" s="184">
        <v>2111</v>
      </c>
      <c r="C42" s="178">
        <v>111</v>
      </c>
      <c r="D42" s="178">
        <v>211</v>
      </c>
      <c r="E42" s="181">
        <f>38450973.07+173011.78+33284.77</f>
        <v>38657269.619999997</v>
      </c>
      <c r="F42" s="182">
        <v>8000</v>
      </c>
      <c r="G42" s="182">
        <v>128000</v>
      </c>
      <c r="H42" s="182"/>
      <c r="I42" s="181">
        <v>32328516.829999998</v>
      </c>
      <c r="J42" s="182">
        <v>8000</v>
      </c>
      <c r="K42" s="182">
        <v>88000</v>
      </c>
      <c r="L42" s="182">
        <v>0</v>
      </c>
      <c r="M42" s="181">
        <v>32428924.530000001</v>
      </c>
      <c r="N42" s="182">
        <v>3000</v>
      </c>
      <c r="O42" s="182">
        <v>94000</v>
      </c>
      <c r="P42" s="182">
        <v>0</v>
      </c>
      <c r="Q42" s="179" t="s">
        <v>158</v>
      </c>
    </row>
    <row r="43" spans="1:17" ht="30">
      <c r="A43" s="177" t="s">
        <v>372</v>
      </c>
      <c r="B43" s="184">
        <v>2112</v>
      </c>
      <c r="C43" s="178">
        <v>111</v>
      </c>
      <c r="D43" s="178">
        <v>266</v>
      </c>
      <c r="E43" s="181">
        <f>87600+35000+3240.42</f>
        <v>125840.42</v>
      </c>
      <c r="F43" s="182">
        <v>19800</v>
      </c>
      <c r="G43" s="182">
        <v>19800</v>
      </c>
      <c r="H43" s="182"/>
      <c r="I43" s="181">
        <f>SUM(J43:L43)</f>
        <v>39600</v>
      </c>
      <c r="J43" s="182">
        <v>19800</v>
      </c>
      <c r="K43" s="182">
        <v>19800</v>
      </c>
      <c r="L43" s="182">
        <v>0</v>
      </c>
      <c r="M43" s="181">
        <f>SUM(N43:P43)</f>
        <v>39600</v>
      </c>
      <c r="N43" s="182">
        <v>19800</v>
      </c>
      <c r="O43" s="182">
        <v>19800</v>
      </c>
      <c r="P43" s="182"/>
      <c r="Q43" s="179" t="s">
        <v>158</v>
      </c>
    </row>
    <row r="44" spans="1:17">
      <c r="A44" s="204" t="s">
        <v>373</v>
      </c>
      <c r="B44" s="201">
        <v>2120</v>
      </c>
      <c r="C44" s="201">
        <v>112</v>
      </c>
      <c r="D44" s="201" t="s">
        <v>356</v>
      </c>
      <c r="E44" s="218">
        <f>SUM(E47:E50)</f>
        <v>1920619.68</v>
      </c>
      <c r="F44" s="213">
        <f>F47+F48+F49+F50</f>
        <v>1130621</v>
      </c>
      <c r="G44" s="213">
        <f>G47+G48+G49+G50</f>
        <v>1073240</v>
      </c>
      <c r="H44" s="213">
        <f t="shared" ref="H44" si="5">H47+H48+H49+H50</f>
        <v>1200</v>
      </c>
      <c r="I44" s="218">
        <f>SUM(I47:I50)</f>
        <v>2097795.75</v>
      </c>
      <c r="J44" s="213">
        <f>J47+J48+J49+J50</f>
        <v>1109278</v>
      </c>
      <c r="K44" s="213">
        <f t="shared" ref="K44:L44" si="6">K47+K48+K49+K50</f>
        <v>983717.75</v>
      </c>
      <c r="L44" s="213">
        <f t="shared" si="6"/>
        <v>4800</v>
      </c>
      <c r="M44" s="218">
        <f>SUM(M47:M50)</f>
        <v>2217850.75</v>
      </c>
      <c r="N44" s="224">
        <f>SUM(N47:N50)</f>
        <v>1148378</v>
      </c>
      <c r="O44" s="224">
        <f t="shared" ref="O44:P44" si="7">SUM(O47:O50)</f>
        <v>1062272.75</v>
      </c>
      <c r="P44" s="224">
        <f t="shared" si="7"/>
        <v>7200</v>
      </c>
      <c r="Q44" s="202" t="s">
        <v>158</v>
      </c>
    </row>
    <row r="45" spans="1:17">
      <c r="A45" s="204"/>
      <c r="B45" s="201"/>
      <c r="C45" s="201"/>
      <c r="D45" s="201"/>
      <c r="E45" s="218"/>
      <c r="F45" s="213"/>
      <c r="G45" s="213"/>
      <c r="H45" s="213"/>
      <c r="I45" s="218"/>
      <c r="J45" s="213"/>
      <c r="K45" s="213"/>
      <c r="L45" s="213"/>
      <c r="M45" s="218"/>
      <c r="N45" s="224"/>
      <c r="O45" s="224"/>
      <c r="P45" s="224"/>
      <c r="Q45" s="202"/>
    </row>
    <row r="46" spans="1:17">
      <c r="A46" s="177" t="s">
        <v>9</v>
      </c>
      <c r="B46" s="178" t="s">
        <v>7</v>
      </c>
      <c r="C46" s="178" t="s">
        <v>7</v>
      </c>
      <c r="D46" s="178" t="s">
        <v>7</v>
      </c>
      <c r="E46" s="181" t="s">
        <v>7</v>
      </c>
      <c r="F46" s="182"/>
      <c r="G46" s="182"/>
      <c r="H46" s="182"/>
      <c r="I46" s="181" t="s">
        <v>7</v>
      </c>
      <c r="J46" s="182"/>
      <c r="K46" s="182"/>
      <c r="L46" s="182"/>
      <c r="M46" s="181" t="s">
        <v>7</v>
      </c>
      <c r="N46" s="182"/>
      <c r="O46" s="182"/>
      <c r="P46" s="182"/>
      <c r="Q46" s="179" t="s">
        <v>7</v>
      </c>
    </row>
    <row r="47" spans="1:17" ht="30">
      <c r="A47" s="177" t="s">
        <v>374</v>
      </c>
      <c r="B47" s="184">
        <v>2121</v>
      </c>
      <c r="C47" s="178">
        <v>112</v>
      </c>
      <c r="D47" s="178">
        <v>212</v>
      </c>
      <c r="E47" s="181">
        <f>SUM(F47:H47)</f>
        <v>238500</v>
      </c>
      <c r="F47" s="182">
        <v>238500</v>
      </c>
      <c r="G47" s="182">
        <v>0</v>
      </c>
      <c r="H47" s="182"/>
      <c r="I47" s="181">
        <f>SUM(J47:L47)</f>
        <v>243000</v>
      </c>
      <c r="J47" s="182">
        <v>243000</v>
      </c>
      <c r="K47" s="182">
        <v>0</v>
      </c>
      <c r="L47" s="182">
        <v>0</v>
      </c>
      <c r="M47" s="181">
        <f>SUM(N47:P47)</f>
        <v>243000</v>
      </c>
      <c r="N47" s="182">
        <v>243000</v>
      </c>
      <c r="O47" s="182">
        <v>0</v>
      </c>
      <c r="P47" s="182">
        <v>0</v>
      </c>
      <c r="Q47" s="179" t="s">
        <v>158</v>
      </c>
    </row>
    <row r="48" spans="1:17" ht="30">
      <c r="A48" s="177" t="s">
        <v>375</v>
      </c>
      <c r="B48" s="184">
        <v>2122</v>
      </c>
      <c r="C48" s="178">
        <v>112</v>
      </c>
      <c r="D48" s="178">
        <v>214</v>
      </c>
      <c r="E48" s="181">
        <v>894538.68</v>
      </c>
      <c r="F48" s="182">
        <v>140000</v>
      </c>
      <c r="G48" s="182">
        <v>960000</v>
      </c>
      <c r="H48" s="182"/>
      <c r="I48" s="181">
        <f>SUM(J48:L48)</f>
        <v>980000</v>
      </c>
      <c r="J48" s="182">
        <v>100000</v>
      </c>
      <c r="K48" s="182">
        <v>880000</v>
      </c>
      <c r="L48" s="182">
        <v>0</v>
      </c>
      <c r="M48" s="181">
        <f>SUM(N48:P48)</f>
        <v>1100000</v>
      </c>
      <c r="N48" s="182">
        <v>140000</v>
      </c>
      <c r="O48" s="182">
        <v>960000</v>
      </c>
      <c r="P48" s="182">
        <v>0</v>
      </c>
      <c r="Q48" s="179" t="s">
        <v>158</v>
      </c>
    </row>
    <row r="49" spans="1:17" ht="60">
      <c r="A49" s="177" t="s">
        <v>376</v>
      </c>
      <c r="B49" s="184">
        <v>2123</v>
      </c>
      <c r="C49" s="178">
        <v>112</v>
      </c>
      <c r="D49" s="178">
        <v>226</v>
      </c>
      <c r="E49" s="181">
        <v>766341</v>
      </c>
      <c r="F49" s="182">
        <v>750321</v>
      </c>
      <c r="G49" s="182">
        <v>10000</v>
      </c>
      <c r="H49" s="182"/>
      <c r="I49" s="181">
        <f>SUM(J49:L49)</f>
        <v>764478</v>
      </c>
      <c r="J49" s="182">
        <v>764478</v>
      </c>
      <c r="K49" s="182">
        <v>0</v>
      </c>
      <c r="L49" s="182">
        <v>0</v>
      </c>
      <c r="M49" s="181">
        <f>SUM(N49:P49)</f>
        <v>764478</v>
      </c>
      <c r="N49" s="182">
        <v>764478</v>
      </c>
      <c r="O49" s="182">
        <v>0</v>
      </c>
      <c r="P49" s="182">
        <v>0</v>
      </c>
      <c r="Q49" s="179" t="s">
        <v>158</v>
      </c>
    </row>
    <row r="50" spans="1:17" ht="30">
      <c r="A50" s="177" t="s">
        <v>372</v>
      </c>
      <c r="B50" s="184">
        <v>2124</v>
      </c>
      <c r="C50" s="178">
        <v>112</v>
      </c>
      <c r="D50" s="178">
        <v>266</v>
      </c>
      <c r="E50" s="181">
        <v>21240</v>
      </c>
      <c r="F50" s="182">
        <v>1800</v>
      </c>
      <c r="G50" s="182">
        <f>113240-10000</f>
        <v>103240</v>
      </c>
      <c r="H50" s="182">
        <v>1200</v>
      </c>
      <c r="I50" s="181">
        <f>SUM(J50:L50)</f>
        <v>110317.75</v>
      </c>
      <c r="J50" s="182">
        <v>1800</v>
      </c>
      <c r="K50" s="182">
        <v>103717.75</v>
      </c>
      <c r="L50" s="182">
        <v>4800</v>
      </c>
      <c r="M50" s="181">
        <f>SUM(N50:P50)</f>
        <v>110372.75</v>
      </c>
      <c r="N50" s="182">
        <v>900</v>
      </c>
      <c r="O50" s="182">
        <v>102272.75</v>
      </c>
      <c r="P50" s="182">
        <v>7200</v>
      </c>
      <c r="Q50" s="179" t="s">
        <v>158</v>
      </c>
    </row>
    <row r="51" spans="1:17">
      <c r="A51" s="215" t="s">
        <v>377</v>
      </c>
      <c r="B51" s="201">
        <v>2130</v>
      </c>
      <c r="C51" s="201">
        <v>113</v>
      </c>
      <c r="D51" s="201" t="s">
        <v>7</v>
      </c>
      <c r="E51" s="218" t="s">
        <v>158</v>
      </c>
      <c r="F51" s="213"/>
      <c r="G51" s="213"/>
      <c r="H51" s="213"/>
      <c r="I51" s="218" t="s">
        <v>158</v>
      </c>
      <c r="J51" s="213"/>
      <c r="K51" s="213"/>
      <c r="L51" s="213"/>
      <c r="M51" s="218" t="s">
        <v>158</v>
      </c>
      <c r="N51" s="213"/>
      <c r="O51" s="213"/>
      <c r="P51" s="213"/>
      <c r="Q51" s="202" t="s">
        <v>158</v>
      </c>
    </row>
    <row r="52" spans="1:17" ht="33" customHeight="1">
      <c r="A52" s="215"/>
      <c r="B52" s="201"/>
      <c r="C52" s="201"/>
      <c r="D52" s="201"/>
      <c r="E52" s="218"/>
      <c r="F52" s="213"/>
      <c r="G52" s="213"/>
      <c r="H52" s="213"/>
      <c r="I52" s="218"/>
      <c r="J52" s="213"/>
      <c r="K52" s="213"/>
      <c r="L52" s="213"/>
      <c r="M52" s="218"/>
      <c r="N52" s="213"/>
      <c r="O52" s="213"/>
      <c r="P52" s="213"/>
      <c r="Q52" s="202"/>
    </row>
    <row r="53" spans="1:17" ht="60">
      <c r="A53" s="177" t="s">
        <v>378</v>
      </c>
      <c r="B53" s="178">
        <v>2140</v>
      </c>
      <c r="C53" s="178">
        <v>119</v>
      </c>
      <c r="D53" s="178" t="s">
        <v>7</v>
      </c>
      <c r="E53" s="181">
        <f>E55+E57</f>
        <v>12133460.779999999</v>
      </c>
      <c r="F53" s="182">
        <f t="shared" ref="F53:H53" si="8">F55+F57</f>
        <v>1413103.38</v>
      </c>
      <c r="G53" s="182">
        <f t="shared" si="8"/>
        <v>9804800.1300000008</v>
      </c>
      <c r="H53" s="182">
        <f t="shared" si="8"/>
        <v>0</v>
      </c>
      <c r="I53" s="181">
        <f>I55+I57</f>
        <v>9627006.1300000008</v>
      </c>
      <c r="J53" s="182">
        <f t="shared" ref="J53:L53" si="9">J55+J57</f>
        <v>1450913.69</v>
      </c>
      <c r="K53" s="182">
        <f t="shared" si="9"/>
        <v>8176092.4400000004</v>
      </c>
      <c r="L53" s="182">
        <f t="shared" si="9"/>
        <v>0</v>
      </c>
      <c r="M53" s="181">
        <f>M55+M57</f>
        <v>9667784.2300000004</v>
      </c>
      <c r="N53" s="185">
        <f>N55+N57</f>
        <v>1533302.43</v>
      </c>
      <c r="O53" s="185">
        <f>O55+O57</f>
        <v>8134481.7999999998</v>
      </c>
      <c r="P53" s="142">
        <f t="shared" ref="P53" si="10">P55+P57</f>
        <v>0</v>
      </c>
      <c r="Q53" s="179" t="s">
        <v>158</v>
      </c>
    </row>
    <row r="54" spans="1:17">
      <c r="A54" s="177" t="s">
        <v>9</v>
      </c>
      <c r="B54" s="178" t="s">
        <v>7</v>
      </c>
      <c r="C54" s="178" t="s">
        <v>7</v>
      </c>
      <c r="D54" s="178" t="s">
        <v>7</v>
      </c>
      <c r="E54" s="181" t="s">
        <v>7</v>
      </c>
      <c r="F54" s="182"/>
      <c r="G54" s="182"/>
      <c r="H54" s="182"/>
      <c r="I54" s="181" t="s">
        <v>7</v>
      </c>
      <c r="J54" s="182"/>
      <c r="K54" s="182"/>
      <c r="L54" s="182"/>
      <c r="M54" s="181" t="s">
        <v>7</v>
      </c>
      <c r="N54" s="185"/>
      <c r="O54" s="185"/>
      <c r="P54" s="142"/>
      <c r="Q54" s="179" t="s">
        <v>7</v>
      </c>
    </row>
    <row r="55" spans="1:17">
      <c r="A55" s="204" t="s">
        <v>379</v>
      </c>
      <c r="B55" s="201">
        <v>2141</v>
      </c>
      <c r="C55" s="201">
        <v>119</v>
      </c>
      <c r="D55" s="201">
        <v>213</v>
      </c>
      <c r="E55" s="218">
        <f>12091109.47+11112.43</f>
        <v>12102221.9</v>
      </c>
      <c r="F55" s="213">
        <f>[1]Лист9!D42</f>
        <v>1413103.38</v>
      </c>
      <c r="G55" s="213">
        <f>[1]Лист9!D22</f>
        <v>9756045.25</v>
      </c>
      <c r="H55" s="213">
        <v>0</v>
      </c>
      <c r="I55" s="218">
        <v>9598642.9700000007</v>
      </c>
      <c r="J55" s="213">
        <f>[1]Лист9!F42</f>
        <v>1450913.69</v>
      </c>
      <c r="K55" s="213">
        <f>[1]Лист9!F22</f>
        <v>8142293.2800000003</v>
      </c>
      <c r="L55" s="213">
        <v>0</v>
      </c>
      <c r="M55" s="218">
        <v>9639472.4100000001</v>
      </c>
      <c r="N55" s="213">
        <f>[1]Лист9!H42</f>
        <v>1533302.43</v>
      </c>
      <c r="O55" s="213">
        <f>[1]Лист9!H22</f>
        <v>8098921.9800000004</v>
      </c>
      <c r="P55" s="213">
        <v>0</v>
      </c>
      <c r="Q55" s="202" t="s">
        <v>158</v>
      </c>
    </row>
    <row r="56" spans="1:17">
      <c r="A56" s="204"/>
      <c r="B56" s="201"/>
      <c r="C56" s="201"/>
      <c r="D56" s="201"/>
      <c r="E56" s="218"/>
      <c r="F56" s="213"/>
      <c r="G56" s="213"/>
      <c r="H56" s="213"/>
      <c r="I56" s="218"/>
      <c r="J56" s="213"/>
      <c r="K56" s="213"/>
      <c r="L56" s="213"/>
      <c r="M56" s="218"/>
      <c r="N56" s="213"/>
      <c r="O56" s="213"/>
      <c r="P56" s="213"/>
      <c r="Q56" s="202"/>
    </row>
    <row r="57" spans="1:17">
      <c r="A57" s="204" t="s">
        <v>380</v>
      </c>
      <c r="B57" s="201">
        <v>2142</v>
      </c>
      <c r="C57" s="201">
        <v>119</v>
      </c>
      <c r="D57" s="201">
        <v>266</v>
      </c>
      <c r="E57" s="218">
        <v>31238.880000000001</v>
      </c>
      <c r="F57" s="213">
        <v>0</v>
      </c>
      <c r="G57" s="213">
        <f>[1]Лист10!F12</f>
        <v>48754.879999999997</v>
      </c>
      <c r="H57" s="213">
        <v>0</v>
      </c>
      <c r="I57" s="218">
        <v>28363.16</v>
      </c>
      <c r="J57" s="213">
        <v>0</v>
      </c>
      <c r="K57" s="213">
        <f>[1]Лист10!J12</f>
        <v>33799.160000000003</v>
      </c>
      <c r="L57" s="213">
        <v>0</v>
      </c>
      <c r="M57" s="218">
        <v>28311.82</v>
      </c>
      <c r="N57" s="213">
        <v>0</v>
      </c>
      <c r="O57" s="213">
        <f>[1]Лист10!N12</f>
        <v>35559.82</v>
      </c>
      <c r="P57" s="213">
        <v>0</v>
      </c>
      <c r="Q57" s="202" t="s">
        <v>158</v>
      </c>
    </row>
    <row r="58" spans="1:17">
      <c r="A58" s="204"/>
      <c r="B58" s="201"/>
      <c r="C58" s="201"/>
      <c r="D58" s="201"/>
      <c r="E58" s="218"/>
      <c r="F58" s="213"/>
      <c r="G58" s="213"/>
      <c r="H58" s="213"/>
      <c r="I58" s="218"/>
      <c r="J58" s="213"/>
      <c r="K58" s="213"/>
      <c r="L58" s="213"/>
      <c r="M58" s="218"/>
      <c r="N58" s="213"/>
      <c r="O58" s="213"/>
      <c r="P58" s="213"/>
      <c r="Q58" s="202"/>
    </row>
    <row r="59" spans="1:17">
      <c r="A59" s="204" t="s">
        <v>381</v>
      </c>
      <c r="B59" s="201">
        <v>2200</v>
      </c>
      <c r="C59" s="201">
        <v>300</v>
      </c>
      <c r="D59" s="201" t="s">
        <v>7</v>
      </c>
      <c r="E59" s="218" t="s">
        <v>158</v>
      </c>
      <c r="F59" s="213">
        <f>F61</f>
        <v>0</v>
      </c>
      <c r="G59" s="213">
        <f t="shared" ref="G59:H59" si="11">G61</f>
        <v>0</v>
      </c>
      <c r="H59" s="213">
        <f t="shared" si="11"/>
        <v>0</v>
      </c>
      <c r="I59" s="218" t="str">
        <f>I61</f>
        <v>-</v>
      </c>
      <c r="J59" s="213">
        <f>J61</f>
        <v>0</v>
      </c>
      <c r="K59" s="213">
        <f t="shared" ref="K59:L59" si="12">K61</f>
        <v>0</v>
      </c>
      <c r="L59" s="213">
        <f t="shared" si="12"/>
        <v>0</v>
      </c>
      <c r="M59" s="218" t="s">
        <v>158</v>
      </c>
      <c r="N59" s="213">
        <f>N61</f>
        <v>0</v>
      </c>
      <c r="O59" s="213">
        <f t="shared" ref="O59:P59" si="13">O61</f>
        <v>0</v>
      </c>
      <c r="P59" s="213">
        <f t="shared" si="13"/>
        <v>0</v>
      </c>
      <c r="Q59" s="202" t="s">
        <v>158</v>
      </c>
    </row>
    <row r="60" spans="1:17">
      <c r="A60" s="204"/>
      <c r="B60" s="201"/>
      <c r="C60" s="201"/>
      <c r="D60" s="201"/>
      <c r="E60" s="218"/>
      <c r="F60" s="213"/>
      <c r="G60" s="213"/>
      <c r="H60" s="213"/>
      <c r="I60" s="218"/>
      <c r="J60" s="213"/>
      <c r="K60" s="213"/>
      <c r="L60" s="213"/>
      <c r="M60" s="218"/>
      <c r="N60" s="213"/>
      <c r="O60" s="213"/>
      <c r="P60" s="213"/>
      <c r="Q60" s="202"/>
    </row>
    <row r="61" spans="1:17">
      <c r="A61" s="204" t="s">
        <v>382</v>
      </c>
      <c r="B61" s="201">
        <v>2210</v>
      </c>
      <c r="C61" s="201">
        <v>320</v>
      </c>
      <c r="D61" s="201" t="s">
        <v>7</v>
      </c>
      <c r="E61" s="218" t="s">
        <v>158</v>
      </c>
      <c r="F61" s="213">
        <v>0</v>
      </c>
      <c r="G61" s="213">
        <v>0</v>
      </c>
      <c r="H61" s="213">
        <v>0</v>
      </c>
      <c r="I61" s="218" t="s">
        <v>158</v>
      </c>
      <c r="J61" s="213">
        <v>0</v>
      </c>
      <c r="K61" s="213">
        <v>0</v>
      </c>
      <c r="L61" s="213">
        <v>0</v>
      </c>
      <c r="M61" s="218" t="s">
        <v>158</v>
      </c>
      <c r="N61" s="213">
        <v>0</v>
      </c>
      <c r="O61" s="213">
        <v>0</v>
      </c>
      <c r="P61" s="213">
        <v>0</v>
      </c>
      <c r="Q61" s="202" t="s">
        <v>158</v>
      </c>
    </row>
    <row r="62" spans="1:17" ht="34.5" customHeight="1">
      <c r="A62" s="204"/>
      <c r="B62" s="201"/>
      <c r="C62" s="201"/>
      <c r="D62" s="201"/>
      <c r="E62" s="218"/>
      <c r="F62" s="213"/>
      <c r="G62" s="213"/>
      <c r="H62" s="213"/>
      <c r="I62" s="218"/>
      <c r="J62" s="213"/>
      <c r="K62" s="213"/>
      <c r="L62" s="213"/>
      <c r="M62" s="218"/>
      <c r="N62" s="213"/>
      <c r="O62" s="213"/>
      <c r="P62" s="213"/>
      <c r="Q62" s="202"/>
    </row>
    <row r="63" spans="1:17">
      <c r="A63" s="204" t="s">
        <v>383</v>
      </c>
      <c r="B63" s="201">
        <v>2211</v>
      </c>
      <c r="C63" s="201">
        <v>321</v>
      </c>
      <c r="D63" s="201" t="s">
        <v>7</v>
      </c>
      <c r="E63" s="218" t="s">
        <v>158</v>
      </c>
      <c r="F63" s="213">
        <v>0</v>
      </c>
      <c r="G63" s="213">
        <v>0</v>
      </c>
      <c r="H63" s="213">
        <v>0</v>
      </c>
      <c r="I63" s="218" t="s">
        <v>158</v>
      </c>
      <c r="J63" s="213">
        <v>0</v>
      </c>
      <c r="K63" s="213">
        <v>0</v>
      </c>
      <c r="L63" s="213">
        <v>0</v>
      </c>
      <c r="M63" s="218" t="s">
        <v>158</v>
      </c>
      <c r="N63" s="213">
        <v>0</v>
      </c>
      <c r="O63" s="213">
        <v>0</v>
      </c>
      <c r="P63" s="213">
        <v>0</v>
      </c>
      <c r="Q63" s="202" t="s">
        <v>158</v>
      </c>
    </row>
    <row r="64" spans="1:17" ht="30" customHeight="1">
      <c r="A64" s="204"/>
      <c r="B64" s="201"/>
      <c r="C64" s="201"/>
      <c r="D64" s="201"/>
      <c r="E64" s="218"/>
      <c r="F64" s="213"/>
      <c r="G64" s="213"/>
      <c r="H64" s="213"/>
      <c r="I64" s="218"/>
      <c r="J64" s="213"/>
      <c r="K64" s="213"/>
      <c r="L64" s="213"/>
      <c r="M64" s="218"/>
      <c r="N64" s="213"/>
      <c r="O64" s="213"/>
      <c r="P64" s="213"/>
      <c r="Q64" s="202"/>
    </row>
    <row r="65" spans="1:17" ht="60">
      <c r="A65" s="177" t="s">
        <v>384</v>
      </c>
      <c r="B65" s="178">
        <v>2220</v>
      </c>
      <c r="C65" s="178">
        <v>340</v>
      </c>
      <c r="D65" s="178" t="s">
        <v>7</v>
      </c>
      <c r="E65" s="181" t="s">
        <v>158</v>
      </c>
      <c r="F65" s="182"/>
      <c r="G65" s="182"/>
      <c r="H65" s="182"/>
      <c r="I65" s="181" t="s">
        <v>158</v>
      </c>
      <c r="J65" s="182"/>
      <c r="K65" s="182"/>
      <c r="L65" s="182"/>
      <c r="M65" s="181" t="s">
        <v>158</v>
      </c>
      <c r="N65" s="182"/>
      <c r="O65" s="182"/>
      <c r="P65" s="182"/>
      <c r="Q65" s="179" t="s">
        <v>158</v>
      </c>
    </row>
    <row r="66" spans="1:17" ht="90">
      <c r="A66" s="177" t="s">
        <v>385</v>
      </c>
      <c r="B66" s="178">
        <v>2230</v>
      </c>
      <c r="C66" s="178">
        <v>350</v>
      </c>
      <c r="D66" s="178" t="s">
        <v>7</v>
      </c>
      <c r="E66" s="181" t="s">
        <v>158</v>
      </c>
      <c r="F66" s="182"/>
      <c r="G66" s="182"/>
      <c r="H66" s="182"/>
      <c r="I66" s="181" t="s">
        <v>158</v>
      </c>
      <c r="J66" s="182"/>
      <c r="K66" s="182"/>
      <c r="L66" s="182"/>
      <c r="M66" s="181" t="s">
        <v>158</v>
      </c>
      <c r="N66" s="182"/>
      <c r="O66" s="182"/>
      <c r="P66" s="182"/>
      <c r="Q66" s="179" t="s">
        <v>158</v>
      </c>
    </row>
    <row r="67" spans="1:17">
      <c r="A67" s="177" t="s">
        <v>462</v>
      </c>
      <c r="B67" s="178">
        <v>2240</v>
      </c>
      <c r="C67" s="178">
        <v>360</v>
      </c>
      <c r="D67" s="178" t="s">
        <v>7</v>
      </c>
      <c r="E67" s="181" t="s">
        <v>158</v>
      </c>
      <c r="F67" s="182"/>
      <c r="G67" s="182"/>
      <c r="H67" s="182"/>
      <c r="I67" s="181" t="s">
        <v>158</v>
      </c>
      <c r="J67" s="182"/>
      <c r="K67" s="182"/>
      <c r="L67" s="182"/>
      <c r="M67" s="181" t="s">
        <v>158</v>
      </c>
      <c r="N67" s="182"/>
      <c r="O67" s="182"/>
      <c r="P67" s="182"/>
      <c r="Q67" s="179" t="s">
        <v>158</v>
      </c>
    </row>
    <row r="68" spans="1:17" ht="30">
      <c r="A68" s="177" t="s">
        <v>386</v>
      </c>
      <c r="B68" s="178">
        <v>2300</v>
      </c>
      <c r="C68" s="178">
        <v>850</v>
      </c>
      <c r="D68" s="178" t="s">
        <v>7</v>
      </c>
      <c r="E68" s="181">
        <f>E70+E74</f>
        <v>1306992.98</v>
      </c>
      <c r="F68" s="182">
        <f>SUM(F70:F79)</f>
        <v>6453.17</v>
      </c>
      <c r="G68" s="182">
        <f>SUM(G70:G79)</f>
        <v>2313413.81</v>
      </c>
      <c r="H68" s="182">
        <f>SUM(H70:H79)</f>
        <v>0</v>
      </c>
      <c r="I68" s="181">
        <f>I70+I74</f>
        <v>2115945.37</v>
      </c>
      <c r="J68" s="182">
        <f>SUM(J70:J75)</f>
        <v>27269.56</v>
      </c>
      <c r="K68" s="182">
        <f>SUM(K70:K75)</f>
        <v>2108376.81</v>
      </c>
      <c r="L68" s="182">
        <f>SUM(L70:L79)</f>
        <v>39402</v>
      </c>
      <c r="M68" s="181">
        <f>M70+M74</f>
        <v>2060127.61</v>
      </c>
      <c r="N68" s="181">
        <f>N70+N74</f>
        <v>0</v>
      </c>
      <c r="O68" s="181">
        <f>O70+O74</f>
        <v>1994933.25</v>
      </c>
      <c r="P68" s="181">
        <f>P70+P74</f>
        <v>0</v>
      </c>
      <c r="Q68" s="179" t="s">
        <v>158</v>
      </c>
    </row>
    <row r="69" spans="1:17">
      <c r="A69" s="177" t="s">
        <v>366</v>
      </c>
      <c r="B69" s="178" t="s">
        <v>7</v>
      </c>
      <c r="C69" s="178" t="s">
        <v>7</v>
      </c>
      <c r="D69" s="178" t="s">
        <v>7</v>
      </c>
      <c r="E69" s="181" t="s">
        <v>7</v>
      </c>
      <c r="F69" s="182"/>
      <c r="G69" s="182"/>
      <c r="H69" s="182"/>
      <c r="I69" s="181" t="s">
        <v>7</v>
      </c>
      <c r="J69" s="182"/>
      <c r="K69" s="182"/>
      <c r="L69" s="182"/>
      <c r="M69" s="181" t="s">
        <v>7</v>
      </c>
      <c r="N69" s="182"/>
      <c r="O69" s="182"/>
      <c r="P69" s="182"/>
      <c r="Q69" s="179" t="s">
        <v>7</v>
      </c>
    </row>
    <row r="70" spans="1:17" ht="32.25" customHeight="1">
      <c r="A70" s="204" t="s">
        <v>387</v>
      </c>
      <c r="B70" s="223">
        <v>2310</v>
      </c>
      <c r="C70" s="201">
        <v>851</v>
      </c>
      <c r="D70" s="201">
        <v>291</v>
      </c>
      <c r="E70" s="218">
        <v>1223455</v>
      </c>
      <c r="F70" s="213">
        <v>0</v>
      </c>
      <c r="G70" s="213">
        <f>[1]Лист10!F38+[1]Лист10!F39</f>
        <v>2236329</v>
      </c>
      <c r="H70" s="213">
        <v>0</v>
      </c>
      <c r="I70" s="218">
        <f>SUM(J70:L72)</f>
        <v>2031292</v>
      </c>
      <c r="J70" s="213">
        <f>[1]Лист10!I38+[1]Лист10!I39</f>
        <v>0</v>
      </c>
      <c r="K70" s="213">
        <f>[1]Лист10!J38+[1]Лист10!J39</f>
        <v>2031292</v>
      </c>
      <c r="L70" s="213">
        <v>0</v>
      </c>
      <c r="M70" s="218">
        <f>SUM(N70:P72)</f>
        <v>1975232.25</v>
      </c>
      <c r="N70" s="213">
        <v>0</v>
      </c>
      <c r="O70" s="213">
        <f>[1]Лист10!N38+[1]Лист10!N39</f>
        <v>1975232.25</v>
      </c>
      <c r="P70" s="213">
        <v>0</v>
      </c>
      <c r="Q70" s="202" t="s">
        <v>158</v>
      </c>
    </row>
    <row r="71" spans="1:17">
      <c r="A71" s="204"/>
      <c r="B71" s="223"/>
      <c r="C71" s="201"/>
      <c r="D71" s="201"/>
      <c r="E71" s="218"/>
      <c r="F71" s="213"/>
      <c r="G71" s="213"/>
      <c r="H71" s="213"/>
      <c r="I71" s="218"/>
      <c r="J71" s="213"/>
      <c r="K71" s="213"/>
      <c r="L71" s="213"/>
      <c r="M71" s="218"/>
      <c r="N71" s="213"/>
      <c r="O71" s="213"/>
      <c r="P71" s="213"/>
      <c r="Q71" s="202"/>
    </row>
    <row r="72" spans="1:17" hidden="1">
      <c r="A72" s="177"/>
      <c r="B72" s="223"/>
      <c r="C72" s="201"/>
      <c r="D72" s="201"/>
      <c r="E72" s="218"/>
      <c r="F72" s="213"/>
      <c r="G72" s="213"/>
      <c r="H72" s="213"/>
      <c r="I72" s="218"/>
      <c r="J72" s="213"/>
      <c r="K72" s="213"/>
      <c r="L72" s="213"/>
      <c r="M72" s="218"/>
      <c r="N72" s="213"/>
      <c r="O72" s="213"/>
      <c r="P72" s="213"/>
      <c r="Q72" s="202"/>
    </row>
    <row r="73" spans="1:17" ht="60">
      <c r="A73" s="177" t="s">
        <v>388</v>
      </c>
      <c r="B73" s="184">
        <v>2320</v>
      </c>
      <c r="C73" s="178">
        <v>852</v>
      </c>
      <c r="D73" s="178" t="s">
        <v>7</v>
      </c>
      <c r="E73" s="181" t="s">
        <v>158</v>
      </c>
      <c r="F73" s="182">
        <v>0</v>
      </c>
      <c r="G73" s="182">
        <v>0</v>
      </c>
      <c r="H73" s="182">
        <v>0</v>
      </c>
      <c r="I73" s="181" t="s">
        <v>158</v>
      </c>
      <c r="J73" s="182">
        <v>0</v>
      </c>
      <c r="K73" s="182">
        <v>0</v>
      </c>
      <c r="L73" s="182">
        <v>0</v>
      </c>
      <c r="M73" s="181" t="s">
        <v>158</v>
      </c>
      <c r="N73" s="182">
        <v>0</v>
      </c>
      <c r="O73" s="182">
        <v>0</v>
      </c>
      <c r="P73" s="182">
        <v>0</v>
      </c>
      <c r="Q73" s="179" t="s">
        <v>158</v>
      </c>
    </row>
    <row r="74" spans="1:17">
      <c r="A74" s="215" t="s">
        <v>389</v>
      </c>
      <c r="B74" s="223">
        <v>2330</v>
      </c>
      <c r="C74" s="201">
        <v>853</v>
      </c>
      <c r="D74" s="201" t="s">
        <v>356</v>
      </c>
      <c r="E74" s="218">
        <f>E76+E77</f>
        <v>83537.98</v>
      </c>
      <c r="F74" s="213">
        <v>0</v>
      </c>
      <c r="G74" s="213">
        <v>19701</v>
      </c>
      <c r="H74" s="213">
        <v>0</v>
      </c>
      <c r="I74" s="218">
        <f t="shared" ref="I74:M74" si="14">I76+I77</f>
        <v>84653.37</v>
      </c>
      <c r="J74" s="218">
        <f t="shared" si="14"/>
        <v>27269.56</v>
      </c>
      <c r="K74" s="218">
        <f t="shared" si="14"/>
        <v>77084.81</v>
      </c>
      <c r="L74" s="218">
        <f t="shared" si="14"/>
        <v>19701</v>
      </c>
      <c r="M74" s="218">
        <f t="shared" si="14"/>
        <v>84895.360000000001</v>
      </c>
      <c r="N74" s="213">
        <v>0</v>
      </c>
      <c r="O74" s="213">
        <v>19701</v>
      </c>
      <c r="P74" s="213">
        <v>0</v>
      </c>
      <c r="Q74" s="218" t="s">
        <v>158</v>
      </c>
    </row>
    <row r="75" spans="1:17">
      <c r="A75" s="215"/>
      <c r="B75" s="223"/>
      <c r="C75" s="201"/>
      <c r="D75" s="201"/>
      <c r="E75" s="218"/>
      <c r="F75" s="213"/>
      <c r="G75" s="213"/>
      <c r="H75" s="213"/>
      <c r="I75" s="218"/>
      <c r="J75" s="218"/>
      <c r="K75" s="218"/>
      <c r="L75" s="218"/>
      <c r="M75" s="218"/>
      <c r="N75" s="213"/>
      <c r="O75" s="213"/>
      <c r="P75" s="213"/>
      <c r="Q75" s="218"/>
    </row>
    <row r="76" spans="1:17">
      <c r="A76" s="183" t="s">
        <v>390</v>
      </c>
      <c r="B76" s="184">
        <v>2331</v>
      </c>
      <c r="C76" s="178">
        <v>853</v>
      </c>
      <c r="D76" s="178">
        <v>291</v>
      </c>
      <c r="E76" s="181">
        <v>19701</v>
      </c>
      <c r="F76" s="182"/>
      <c r="G76" s="182"/>
      <c r="H76" s="182"/>
      <c r="I76" s="181">
        <v>19701</v>
      </c>
      <c r="J76" s="181">
        <v>19701</v>
      </c>
      <c r="K76" s="181">
        <v>19701</v>
      </c>
      <c r="L76" s="181">
        <v>19701</v>
      </c>
      <c r="M76" s="181">
        <v>19701</v>
      </c>
      <c r="N76" s="182"/>
      <c r="O76" s="182"/>
      <c r="P76" s="182"/>
      <c r="Q76" s="179" t="s">
        <v>158</v>
      </c>
    </row>
    <row r="77" spans="1:17" ht="30">
      <c r="A77" s="183" t="s">
        <v>391</v>
      </c>
      <c r="B77" s="184">
        <v>2332</v>
      </c>
      <c r="C77" s="178">
        <v>853</v>
      </c>
      <c r="D77" s="178">
        <v>297</v>
      </c>
      <c r="E77" s="181">
        <f>SUM(F77:H79)</f>
        <v>63836.98</v>
      </c>
      <c r="F77" s="182">
        <f>[1]Лист10!F51</f>
        <v>6453.17</v>
      </c>
      <c r="G77" s="182">
        <f>[1]Лист10!F41</f>
        <v>57383.81</v>
      </c>
      <c r="H77" s="182">
        <v>0</v>
      </c>
      <c r="I77" s="181">
        <f>7568.56+57383.81</f>
        <v>64952.37</v>
      </c>
      <c r="J77" s="182">
        <f>[1]Лист10!J51</f>
        <v>7568.56</v>
      </c>
      <c r="K77" s="182">
        <f>[1]Лист10!J41</f>
        <v>57383.81</v>
      </c>
      <c r="L77" s="182">
        <v>0</v>
      </c>
      <c r="M77" s="181">
        <f>57383.81+7810.55</f>
        <v>65194.36</v>
      </c>
      <c r="N77" s="182">
        <f>[1]Лист10!N51</f>
        <v>7810.55</v>
      </c>
      <c r="O77" s="182">
        <f>[1]Лист10!N41</f>
        <v>57383.81</v>
      </c>
      <c r="P77" s="182">
        <v>0</v>
      </c>
      <c r="Q77" s="179" t="s">
        <v>158</v>
      </c>
    </row>
    <row r="78" spans="1:17">
      <c r="A78" s="204" t="s">
        <v>392</v>
      </c>
      <c r="B78" s="201">
        <v>2400</v>
      </c>
      <c r="C78" s="201" t="s">
        <v>356</v>
      </c>
      <c r="D78" s="201" t="s">
        <v>7</v>
      </c>
      <c r="E78" s="218" t="s">
        <v>158</v>
      </c>
      <c r="F78" s="213"/>
      <c r="G78" s="213"/>
      <c r="H78" s="213"/>
      <c r="I78" s="218" t="s">
        <v>158</v>
      </c>
      <c r="J78" s="213"/>
      <c r="K78" s="213"/>
      <c r="L78" s="213"/>
      <c r="M78" s="218" t="s">
        <v>158</v>
      </c>
      <c r="N78" s="213"/>
      <c r="O78" s="213"/>
      <c r="P78" s="213"/>
      <c r="Q78" s="202" t="s">
        <v>158</v>
      </c>
    </row>
    <row r="79" spans="1:17">
      <c r="A79" s="204"/>
      <c r="B79" s="201"/>
      <c r="C79" s="201"/>
      <c r="D79" s="201"/>
      <c r="E79" s="218"/>
      <c r="F79" s="213"/>
      <c r="G79" s="213"/>
      <c r="H79" s="213"/>
      <c r="I79" s="218"/>
      <c r="J79" s="213"/>
      <c r="K79" s="213"/>
      <c r="L79" s="213"/>
      <c r="M79" s="218"/>
      <c r="N79" s="213"/>
      <c r="O79" s="213"/>
      <c r="P79" s="213"/>
      <c r="Q79" s="202"/>
    </row>
    <row r="80" spans="1:17">
      <c r="A80" s="177" t="s">
        <v>366</v>
      </c>
      <c r="B80" s="201">
        <v>2410</v>
      </c>
      <c r="C80" s="201">
        <v>613</v>
      </c>
      <c r="D80" s="201" t="s">
        <v>7</v>
      </c>
      <c r="E80" s="218" t="s">
        <v>158</v>
      </c>
      <c r="F80" s="213"/>
      <c r="G80" s="213"/>
      <c r="H80" s="213"/>
      <c r="I80" s="218" t="s">
        <v>158</v>
      </c>
      <c r="J80" s="213"/>
      <c r="K80" s="213"/>
      <c r="L80" s="213"/>
      <c r="M80" s="218" t="s">
        <v>158</v>
      </c>
      <c r="N80" s="213"/>
      <c r="O80" s="213"/>
      <c r="P80" s="213"/>
      <c r="Q80" s="202" t="s">
        <v>158</v>
      </c>
    </row>
    <row r="81" spans="1:17" ht="30">
      <c r="A81" s="177" t="s">
        <v>463</v>
      </c>
      <c r="B81" s="201"/>
      <c r="C81" s="201"/>
      <c r="D81" s="201"/>
      <c r="E81" s="218"/>
      <c r="F81" s="213"/>
      <c r="G81" s="213"/>
      <c r="H81" s="213"/>
      <c r="I81" s="218"/>
      <c r="J81" s="213"/>
      <c r="K81" s="213"/>
      <c r="L81" s="213"/>
      <c r="M81" s="218"/>
      <c r="N81" s="213"/>
      <c r="O81" s="213"/>
      <c r="P81" s="213"/>
      <c r="Q81" s="202"/>
    </row>
    <row r="82" spans="1:17" ht="20.25" customHeight="1">
      <c r="A82" s="204" t="s">
        <v>464</v>
      </c>
      <c r="B82" s="201">
        <v>2420</v>
      </c>
      <c r="C82" s="201">
        <v>623</v>
      </c>
      <c r="D82" s="201" t="s">
        <v>7</v>
      </c>
      <c r="E82" s="218" t="s">
        <v>158</v>
      </c>
      <c r="F82" s="213"/>
      <c r="G82" s="213"/>
      <c r="H82" s="213"/>
      <c r="I82" s="218" t="s">
        <v>158</v>
      </c>
      <c r="J82" s="213"/>
      <c r="K82" s="213"/>
      <c r="L82" s="213"/>
      <c r="M82" s="218" t="s">
        <v>158</v>
      </c>
      <c r="N82" s="213"/>
      <c r="O82" s="213"/>
      <c r="P82" s="213"/>
      <c r="Q82" s="202" t="s">
        <v>158</v>
      </c>
    </row>
    <row r="83" spans="1:17" ht="20.25" customHeight="1">
      <c r="A83" s="204"/>
      <c r="B83" s="201"/>
      <c r="C83" s="201"/>
      <c r="D83" s="201"/>
      <c r="E83" s="218"/>
      <c r="F83" s="213"/>
      <c r="G83" s="213"/>
      <c r="H83" s="213"/>
      <c r="I83" s="218"/>
      <c r="J83" s="213"/>
      <c r="K83" s="213"/>
      <c r="L83" s="213"/>
      <c r="M83" s="218"/>
      <c r="N83" s="213"/>
      <c r="O83" s="213"/>
      <c r="P83" s="213"/>
      <c r="Q83" s="202"/>
    </row>
    <row r="84" spans="1:17" ht="62.25" customHeight="1">
      <c r="A84" s="177" t="s">
        <v>465</v>
      </c>
      <c r="B84" s="178">
        <v>2430</v>
      </c>
      <c r="C84" s="178">
        <v>634</v>
      </c>
      <c r="D84" s="178" t="s">
        <v>7</v>
      </c>
      <c r="E84" s="181" t="s">
        <v>158</v>
      </c>
      <c r="F84" s="182"/>
      <c r="G84" s="182"/>
      <c r="H84" s="182"/>
      <c r="I84" s="181" t="s">
        <v>158</v>
      </c>
      <c r="J84" s="182"/>
      <c r="K84" s="182"/>
      <c r="L84" s="182"/>
      <c r="M84" s="181" t="s">
        <v>158</v>
      </c>
      <c r="N84" s="182"/>
      <c r="O84" s="182"/>
      <c r="P84" s="182"/>
      <c r="Q84" s="179" t="s">
        <v>158</v>
      </c>
    </row>
    <row r="85" spans="1:17" ht="30">
      <c r="A85" s="177" t="s">
        <v>393</v>
      </c>
      <c r="B85" s="178">
        <v>2440</v>
      </c>
      <c r="C85" s="178">
        <v>810</v>
      </c>
      <c r="D85" s="178" t="s">
        <v>7</v>
      </c>
      <c r="E85" s="181" t="s">
        <v>158</v>
      </c>
      <c r="F85" s="182"/>
      <c r="G85" s="182"/>
      <c r="H85" s="182"/>
      <c r="I85" s="181" t="s">
        <v>158</v>
      </c>
      <c r="J85" s="182"/>
      <c r="K85" s="182"/>
      <c r="L85" s="182"/>
      <c r="M85" s="181" t="s">
        <v>158</v>
      </c>
      <c r="N85" s="182"/>
      <c r="O85" s="182"/>
      <c r="P85" s="182"/>
      <c r="Q85" s="179" t="s">
        <v>158</v>
      </c>
    </row>
    <row r="86" spans="1:17">
      <c r="A86" s="177" t="s">
        <v>466</v>
      </c>
      <c r="B86" s="178">
        <v>2450</v>
      </c>
      <c r="C86" s="178">
        <v>862</v>
      </c>
      <c r="D86" s="178" t="s">
        <v>7</v>
      </c>
      <c r="E86" s="181" t="s">
        <v>158</v>
      </c>
      <c r="F86" s="182"/>
      <c r="G86" s="182"/>
      <c r="H86" s="182"/>
      <c r="I86" s="181" t="s">
        <v>158</v>
      </c>
      <c r="J86" s="182"/>
      <c r="K86" s="182"/>
      <c r="L86" s="182"/>
      <c r="M86" s="181" t="s">
        <v>158</v>
      </c>
      <c r="N86" s="182"/>
      <c r="O86" s="182"/>
      <c r="P86" s="182"/>
      <c r="Q86" s="179" t="s">
        <v>158</v>
      </c>
    </row>
    <row r="87" spans="1:17" ht="60">
      <c r="A87" s="177" t="s">
        <v>394</v>
      </c>
      <c r="B87" s="178">
        <v>2460</v>
      </c>
      <c r="C87" s="178">
        <v>863</v>
      </c>
      <c r="D87" s="178" t="s">
        <v>7</v>
      </c>
      <c r="E87" s="181" t="s">
        <v>158</v>
      </c>
      <c r="F87" s="182"/>
      <c r="G87" s="182"/>
      <c r="H87" s="182"/>
      <c r="I87" s="181" t="s">
        <v>158</v>
      </c>
      <c r="J87" s="182"/>
      <c r="K87" s="182"/>
      <c r="L87" s="182"/>
      <c r="M87" s="181" t="s">
        <v>158</v>
      </c>
      <c r="N87" s="182"/>
      <c r="O87" s="182"/>
      <c r="P87" s="182"/>
      <c r="Q87" s="179" t="s">
        <v>158</v>
      </c>
    </row>
    <row r="88" spans="1:17">
      <c r="A88" s="204" t="s">
        <v>395</v>
      </c>
      <c r="B88" s="201">
        <v>2500</v>
      </c>
      <c r="C88" s="201" t="s">
        <v>7</v>
      </c>
      <c r="D88" s="201" t="s">
        <v>7</v>
      </c>
      <c r="E88" s="218">
        <v>0</v>
      </c>
      <c r="F88" s="213"/>
      <c r="G88" s="213"/>
      <c r="H88" s="213"/>
      <c r="I88" s="218">
        <v>0</v>
      </c>
      <c r="J88" s="213"/>
      <c r="K88" s="213"/>
      <c r="L88" s="213"/>
      <c r="M88" s="218">
        <v>0</v>
      </c>
      <c r="N88" s="213"/>
      <c r="O88" s="213"/>
      <c r="P88" s="213"/>
      <c r="Q88" s="202" t="s">
        <v>158</v>
      </c>
    </row>
    <row r="89" spans="1:17">
      <c r="A89" s="204"/>
      <c r="B89" s="201"/>
      <c r="C89" s="201"/>
      <c r="D89" s="201"/>
      <c r="E89" s="218"/>
      <c r="F89" s="213"/>
      <c r="G89" s="213"/>
      <c r="H89" s="213"/>
      <c r="I89" s="218"/>
      <c r="J89" s="213"/>
      <c r="K89" s="213"/>
      <c r="L89" s="213"/>
      <c r="M89" s="218"/>
      <c r="N89" s="213"/>
      <c r="O89" s="213"/>
      <c r="P89" s="213"/>
      <c r="Q89" s="202"/>
    </row>
    <row r="90" spans="1:17" ht="90">
      <c r="A90" s="177" t="s">
        <v>396</v>
      </c>
      <c r="B90" s="178">
        <v>2520</v>
      </c>
      <c r="C90" s="178">
        <v>831</v>
      </c>
      <c r="D90" s="178" t="s">
        <v>7</v>
      </c>
      <c r="E90" s="178" t="s">
        <v>158</v>
      </c>
      <c r="F90" s="182"/>
      <c r="G90" s="182"/>
      <c r="H90" s="182"/>
      <c r="I90" s="178" t="s">
        <v>158</v>
      </c>
      <c r="J90" s="182"/>
      <c r="K90" s="182"/>
      <c r="L90" s="182"/>
      <c r="M90" s="178" t="s">
        <v>158</v>
      </c>
      <c r="N90" s="182"/>
      <c r="O90" s="182"/>
      <c r="P90" s="182"/>
      <c r="Q90" s="179" t="s">
        <v>158</v>
      </c>
    </row>
    <row r="91" spans="1:17">
      <c r="A91" s="204" t="s">
        <v>397</v>
      </c>
      <c r="B91" s="201">
        <v>2600</v>
      </c>
      <c r="C91" s="201" t="s">
        <v>7</v>
      </c>
      <c r="D91" s="201" t="s">
        <v>7</v>
      </c>
      <c r="E91" s="218">
        <f>E97</f>
        <v>26641417.629999999</v>
      </c>
      <c r="F91" s="203"/>
      <c r="G91" s="203"/>
      <c r="H91" s="203"/>
      <c r="I91" s="218">
        <f>I97</f>
        <v>13005419.82</v>
      </c>
      <c r="J91" s="203"/>
      <c r="K91" s="203"/>
      <c r="L91" s="203"/>
      <c r="M91" s="218">
        <f>M97</f>
        <v>12930515.15</v>
      </c>
      <c r="N91" s="203"/>
      <c r="O91" s="203"/>
      <c r="P91" s="203"/>
      <c r="Q91" s="202" t="s">
        <v>158</v>
      </c>
    </row>
    <row r="92" spans="1:17">
      <c r="A92" s="204"/>
      <c r="B92" s="201"/>
      <c r="C92" s="201"/>
      <c r="D92" s="201"/>
      <c r="E92" s="218"/>
      <c r="F92" s="203"/>
      <c r="G92" s="203"/>
      <c r="H92" s="203"/>
      <c r="I92" s="218"/>
      <c r="J92" s="203"/>
      <c r="K92" s="203"/>
      <c r="L92" s="203"/>
      <c r="M92" s="218"/>
      <c r="N92" s="203"/>
      <c r="O92" s="203"/>
      <c r="P92" s="203"/>
      <c r="Q92" s="202"/>
    </row>
    <row r="93" spans="1:17">
      <c r="A93" s="177" t="s">
        <v>9</v>
      </c>
      <c r="B93" s="201">
        <v>2610</v>
      </c>
      <c r="C93" s="201">
        <v>241</v>
      </c>
      <c r="D93" s="201" t="s">
        <v>7</v>
      </c>
      <c r="E93" s="201" t="s">
        <v>158</v>
      </c>
      <c r="F93" s="225"/>
      <c r="G93" s="180"/>
      <c r="H93" s="180"/>
      <c r="I93" s="201" t="s">
        <v>158</v>
      </c>
      <c r="J93" s="225"/>
      <c r="K93" s="180"/>
      <c r="L93" s="180"/>
      <c r="M93" s="201" t="s">
        <v>158</v>
      </c>
      <c r="N93" s="225"/>
      <c r="O93" s="180"/>
      <c r="P93" s="180"/>
      <c r="Q93" s="202" t="s">
        <v>158</v>
      </c>
    </row>
    <row r="94" spans="1:17" ht="30">
      <c r="A94" s="177" t="s">
        <v>398</v>
      </c>
      <c r="B94" s="201"/>
      <c r="C94" s="201"/>
      <c r="D94" s="201"/>
      <c r="E94" s="201"/>
      <c r="F94" s="225"/>
      <c r="G94" s="180"/>
      <c r="H94" s="180"/>
      <c r="I94" s="201"/>
      <c r="J94" s="225"/>
      <c r="K94" s="180"/>
      <c r="L94" s="180"/>
      <c r="M94" s="201"/>
      <c r="N94" s="225"/>
      <c r="O94" s="180"/>
      <c r="P94" s="180"/>
      <c r="Q94" s="202"/>
    </row>
    <row r="95" spans="1:17">
      <c r="A95" s="204" t="s">
        <v>21</v>
      </c>
      <c r="B95" s="201">
        <v>2630</v>
      </c>
      <c r="C95" s="201">
        <v>243</v>
      </c>
      <c r="D95" s="201" t="s">
        <v>7</v>
      </c>
      <c r="E95" s="201" t="s">
        <v>158</v>
      </c>
      <c r="F95" s="180"/>
      <c r="G95" s="180"/>
      <c r="H95" s="180"/>
      <c r="I95" s="201" t="s">
        <v>158</v>
      </c>
      <c r="J95" s="180"/>
      <c r="K95" s="180"/>
      <c r="L95" s="180"/>
      <c r="M95" s="201" t="s">
        <v>158</v>
      </c>
      <c r="N95" s="180"/>
      <c r="O95" s="180"/>
      <c r="P95" s="180"/>
      <c r="Q95" s="202" t="s">
        <v>158</v>
      </c>
    </row>
    <row r="96" spans="1:17">
      <c r="A96" s="204"/>
      <c r="B96" s="201"/>
      <c r="C96" s="201"/>
      <c r="D96" s="201"/>
      <c r="E96" s="201"/>
      <c r="F96" s="180"/>
      <c r="G96" s="180"/>
      <c r="H96" s="180"/>
      <c r="I96" s="201"/>
      <c r="J96" s="180"/>
      <c r="K96" s="180"/>
      <c r="L96" s="180"/>
      <c r="M96" s="201"/>
      <c r="N96" s="180"/>
      <c r="O96" s="180"/>
      <c r="P96" s="180"/>
      <c r="Q96" s="202"/>
    </row>
    <row r="97" spans="1:17" ht="30">
      <c r="A97" s="177" t="s">
        <v>399</v>
      </c>
      <c r="B97" s="178">
        <v>2640</v>
      </c>
      <c r="C97" s="178">
        <v>244</v>
      </c>
      <c r="D97" s="178" t="s">
        <v>7</v>
      </c>
      <c r="E97" s="181">
        <f>SUM(E99:E106)</f>
        <v>26641417.629999999</v>
      </c>
      <c r="F97" s="140">
        <f>[1]Лист10!F120+[1]Лист11!G46+[1]Лист11!G69+[1]Лист12!E14+[1]Лист12!F110+[1]Лист12!F295</f>
        <v>6373159.5300000003</v>
      </c>
      <c r="G97" s="140">
        <f>[1]Лист10!H84+[1]Лист10!F109+[1]Лист10!F138+[1]Лист11!F19+[1]Лист11!G34+[1]Лист11!G59+[1]Лист12!F36+[1]Лист12!F52+[1]Лист12!F243+[1]Лист12!F62</f>
        <v>8226194.5800000001</v>
      </c>
      <c r="H97" s="140">
        <f>[1]Лист12!F121</f>
        <v>51097.49</v>
      </c>
      <c r="I97" s="181">
        <f>SUM(I99:I106)</f>
        <v>13005419.82</v>
      </c>
      <c r="J97" s="140">
        <f>[1]Лист10!N96+[1]Лист10!J120+[1]Лист11!K46+[1]Лист11!K69+[1]Лист12!H14+[1]Лист12!I110+[1]Лист12!I295</f>
        <v>5059979.82</v>
      </c>
      <c r="K97" s="140">
        <f>[1]Лист10!M84+[1]Лист10!J109+[1]Лист10!J138+[1]Лист11!J19+[1]Лист11!K34+[1]Лист11!K59+[1]Лист12!J36+[1]Лист12!I52+[1]Лист12!I62+[1]Лист12!I243</f>
        <v>7945440.0099999998</v>
      </c>
      <c r="L97" s="140">
        <v>0</v>
      </c>
      <c r="M97" s="181">
        <f>SUM(N97:P97)</f>
        <v>12930515.15</v>
      </c>
      <c r="N97" s="140">
        <f>[1]Лист10!R96+[1]Лист10!N120+[1]Лист11!O46+[1]Лист11!O69+[1]Лист12!K14+[1]Лист12!L110+[1]Лист12!L295</f>
        <v>4781922.4400000004</v>
      </c>
      <c r="O97" s="140">
        <f>[1]Лист10!R84+[1]Лист10!N109+[1]Лист10!N138+[1]Лист11!N19+[1]Лист11!O34+[1]Лист11!O59+[1]Лист12!N36+[1]Лист12!L52+[1]Лист12!L62+[1]Лист12!L243</f>
        <v>8148592.71</v>
      </c>
      <c r="P97" s="140">
        <v>0</v>
      </c>
      <c r="Q97" s="179" t="s">
        <v>158</v>
      </c>
    </row>
    <row r="98" spans="1:17" s="149" customFormat="1">
      <c r="A98" s="143" t="s">
        <v>366</v>
      </c>
      <c r="B98" s="184" t="s">
        <v>7</v>
      </c>
      <c r="C98" s="184" t="s">
        <v>7</v>
      </c>
      <c r="D98" s="184" t="s">
        <v>7</v>
      </c>
      <c r="E98" s="144" t="s">
        <v>7</v>
      </c>
      <c r="F98" s="145"/>
      <c r="G98" s="145"/>
      <c r="H98" s="145"/>
      <c r="I98" s="144" t="s">
        <v>7</v>
      </c>
      <c r="J98" s="145"/>
      <c r="K98" s="145"/>
      <c r="L98" s="145"/>
      <c r="M98" s="146" t="s">
        <v>7</v>
      </c>
      <c r="N98" s="147"/>
      <c r="O98" s="145"/>
      <c r="P98" s="145"/>
      <c r="Q98" s="148" t="s">
        <v>7</v>
      </c>
    </row>
    <row r="99" spans="1:17">
      <c r="A99" s="177" t="s">
        <v>400</v>
      </c>
      <c r="B99" s="178">
        <v>2641</v>
      </c>
      <c r="C99" s="178">
        <v>244</v>
      </c>
      <c r="D99" s="178">
        <v>221</v>
      </c>
      <c r="E99" s="186">
        <f>SUM(F99:H99)</f>
        <v>289784.15999999997</v>
      </c>
      <c r="F99" s="140">
        <v>0</v>
      </c>
      <c r="G99" s="140">
        <v>289784.15999999997</v>
      </c>
      <c r="H99" s="140">
        <v>0</v>
      </c>
      <c r="I99" s="186">
        <f>SUM(J99:L99)</f>
        <v>289784.15999999997</v>
      </c>
      <c r="J99" s="140">
        <v>51000</v>
      </c>
      <c r="K99" s="140">
        <v>238784.16</v>
      </c>
      <c r="L99" s="180">
        <v>0</v>
      </c>
      <c r="M99" s="186">
        <f>SUM(N99:P99)</f>
        <v>289784.15999999997</v>
      </c>
      <c r="N99" s="150">
        <v>181320</v>
      </c>
      <c r="O99" s="150">
        <v>108464.16</v>
      </c>
      <c r="P99" s="150">
        <v>0</v>
      </c>
      <c r="Q99" s="179" t="s">
        <v>158</v>
      </c>
    </row>
    <row r="100" spans="1:17">
      <c r="A100" s="177" t="s">
        <v>401</v>
      </c>
      <c r="B100" s="178">
        <v>2641</v>
      </c>
      <c r="C100" s="178">
        <v>244</v>
      </c>
      <c r="D100" s="178">
        <v>222</v>
      </c>
      <c r="E100" s="186">
        <v>495701.25</v>
      </c>
      <c r="F100" s="140">
        <v>236954.25</v>
      </c>
      <c r="G100" s="140">
        <v>247741.27</v>
      </c>
      <c r="H100" s="140">
        <v>0</v>
      </c>
      <c r="I100" s="186">
        <f>SUM(J100:L100)</f>
        <v>484695.53</v>
      </c>
      <c r="J100" s="140">
        <v>405383.61</v>
      </c>
      <c r="K100" s="140">
        <v>79311.92</v>
      </c>
      <c r="L100" s="180">
        <v>0</v>
      </c>
      <c r="M100" s="186">
        <f t="shared" ref="M100:M105" si="15">SUM(N100:P100)</f>
        <v>484695.53</v>
      </c>
      <c r="N100" s="150">
        <v>405383.61</v>
      </c>
      <c r="O100" s="150">
        <v>79311.92</v>
      </c>
      <c r="P100" s="150">
        <v>0</v>
      </c>
      <c r="Q100" s="179" t="s">
        <v>158</v>
      </c>
    </row>
    <row r="101" spans="1:17">
      <c r="A101" s="177" t="s">
        <v>402</v>
      </c>
      <c r="B101" s="178">
        <v>2641</v>
      </c>
      <c r="C101" s="178">
        <v>244</v>
      </c>
      <c r="D101" s="178">
        <v>223</v>
      </c>
      <c r="E101" s="186">
        <v>1325022.49</v>
      </c>
      <c r="F101" s="140">
        <v>0</v>
      </c>
      <c r="G101" s="140">
        <v>1973451.06</v>
      </c>
      <c r="H101" s="140">
        <v>0</v>
      </c>
      <c r="I101" s="186">
        <f>SUM(J101:L101)</f>
        <v>2023390.58</v>
      </c>
      <c r="J101" s="140">
        <v>0</v>
      </c>
      <c r="K101" s="140">
        <v>2023390.58</v>
      </c>
      <c r="L101" s="178">
        <v>0</v>
      </c>
      <c r="M101" s="186">
        <f t="shared" si="15"/>
        <v>2057755.88</v>
      </c>
      <c r="N101" s="150">
        <v>0</v>
      </c>
      <c r="O101" s="150">
        <v>2057755.88</v>
      </c>
      <c r="P101" s="150">
        <v>0</v>
      </c>
      <c r="Q101" s="179" t="s">
        <v>158</v>
      </c>
    </row>
    <row r="102" spans="1:17" ht="30">
      <c r="A102" s="177" t="s">
        <v>420</v>
      </c>
      <c r="B102" s="178">
        <v>2641</v>
      </c>
      <c r="C102" s="178">
        <v>244</v>
      </c>
      <c r="D102" s="178">
        <v>224</v>
      </c>
      <c r="E102" s="186">
        <v>8852308.5399999991</v>
      </c>
      <c r="F102" s="140">
        <v>409991.63</v>
      </c>
      <c r="G102" s="140">
        <v>1766727.42</v>
      </c>
      <c r="H102" s="140">
        <v>0</v>
      </c>
      <c r="I102" s="186" t="s">
        <v>158</v>
      </c>
      <c r="J102" s="140">
        <v>247159.33</v>
      </c>
      <c r="K102" s="140">
        <v>1845207.18</v>
      </c>
      <c r="L102" s="178">
        <v>0</v>
      </c>
      <c r="M102" s="186" t="s">
        <v>158</v>
      </c>
      <c r="N102" s="150">
        <v>32196.28</v>
      </c>
      <c r="O102" s="150">
        <v>1952688.71</v>
      </c>
      <c r="P102" s="150">
        <v>0</v>
      </c>
      <c r="Q102" s="179" t="s">
        <v>158</v>
      </c>
    </row>
    <row r="103" spans="1:17" ht="30">
      <c r="A103" s="177" t="s">
        <v>403</v>
      </c>
      <c r="B103" s="178">
        <v>2641</v>
      </c>
      <c r="C103" s="178">
        <v>244</v>
      </c>
      <c r="D103" s="178">
        <v>225</v>
      </c>
      <c r="E103" s="186">
        <v>1717955.4</v>
      </c>
      <c r="F103" s="140">
        <v>409991.63</v>
      </c>
      <c r="G103" s="140">
        <v>1766727.42</v>
      </c>
      <c r="H103" s="140">
        <v>0</v>
      </c>
      <c r="I103" s="186">
        <f>SUM(J103:L103)</f>
        <v>2092366.51</v>
      </c>
      <c r="J103" s="140">
        <v>247159.33</v>
      </c>
      <c r="K103" s="140">
        <v>1845207.18</v>
      </c>
      <c r="L103" s="178">
        <v>0</v>
      </c>
      <c r="M103" s="186">
        <f t="shared" si="15"/>
        <v>1984884.99</v>
      </c>
      <c r="N103" s="150">
        <v>32196.28</v>
      </c>
      <c r="O103" s="150">
        <v>1952688.71</v>
      </c>
      <c r="P103" s="150">
        <v>0</v>
      </c>
      <c r="Q103" s="179" t="s">
        <v>158</v>
      </c>
    </row>
    <row r="104" spans="1:17">
      <c r="A104" s="177" t="s">
        <v>404</v>
      </c>
      <c r="B104" s="178">
        <v>2641</v>
      </c>
      <c r="C104" s="178">
        <v>244</v>
      </c>
      <c r="D104" s="178">
        <v>226</v>
      </c>
      <c r="E104" s="186">
        <v>7832821.5800000001</v>
      </c>
      <c r="F104" s="140">
        <f>2711739.18+435000</f>
        <v>3146739.18</v>
      </c>
      <c r="G104" s="140">
        <v>3677626.43</v>
      </c>
      <c r="H104" s="140">
        <v>51097.49</v>
      </c>
      <c r="I104" s="186">
        <f>SUM(J104:L104)</f>
        <v>6249001.7800000003</v>
      </c>
      <c r="J104" s="140">
        <v>2757335.86</v>
      </c>
      <c r="K104" s="140">
        <v>3491665.9199999999</v>
      </c>
      <c r="L104" s="178">
        <v>0</v>
      </c>
      <c r="M104" s="186">
        <f t="shared" si="15"/>
        <v>6386275.1299999999</v>
      </c>
      <c r="N104" s="150">
        <v>2742231.09</v>
      </c>
      <c r="O104" s="150">
        <v>3644044.04</v>
      </c>
      <c r="P104" s="150">
        <v>0</v>
      </c>
      <c r="Q104" s="179" t="s">
        <v>158</v>
      </c>
    </row>
    <row r="105" spans="1:17">
      <c r="A105" s="177" t="s">
        <v>405</v>
      </c>
      <c r="B105" s="178">
        <v>2641</v>
      </c>
      <c r="C105" s="178">
        <v>244</v>
      </c>
      <c r="D105" s="178">
        <v>310</v>
      </c>
      <c r="E105" s="186">
        <v>3848229.66</v>
      </c>
      <c r="F105" s="140">
        <v>1235078.56</v>
      </c>
      <c r="G105" s="151">
        <v>0</v>
      </c>
      <c r="H105" s="152">
        <v>0</v>
      </c>
      <c r="I105" s="186">
        <f t="shared" ref="I105" si="16">SUM(J105:L105)</f>
        <v>254705.11</v>
      </c>
      <c r="J105" s="140">
        <v>254705.11</v>
      </c>
      <c r="K105" s="140">
        <v>0</v>
      </c>
      <c r="L105" s="178">
        <v>0</v>
      </c>
      <c r="M105" s="186">
        <f t="shared" si="15"/>
        <v>76395.55</v>
      </c>
      <c r="N105" s="150">
        <v>76395.55</v>
      </c>
      <c r="O105" s="150">
        <v>0</v>
      </c>
      <c r="P105" s="150">
        <v>0</v>
      </c>
      <c r="Q105" s="179" t="s">
        <v>158</v>
      </c>
    </row>
    <row r="106" spans="1:17" ht="30">
      <c r="A106" s="177" t="s">
        <v>421</v>
      </c>
      <c r="B106" s="178">
        <v>2641</v>
      </c>
      <c r="C106" s="178">
        <v>244</v>
      </c>
      <c r="D106" s="178">
        <v>340</v>
      </c>
      <c r="E106" s="186">
        <f>1029026.4+40207.07+51330+1159031.08</f>
        <v>2279594.5499999998</v>
      </c>
      <c r="F106" s="151">
        <v>51330</v>
      </c>
      <c r="G106" s="178">
        <v>0</v>
      </c>
      <c r="H106" s="178">
        <v>0</v>
      </c>
      <c r="I106" s="186">
        <v>1611476.15</v>
      </c>
      <c r="J106" s="140">
        <v>51330</v>
      </c>
      <c r="K106" s="140"/>
      <c r="L106" s="178"/>
      <c r="M106" s="186">
        <v>1650723.91</v>
      </c>
      <c r="N106" s="150">
        <v>51330</v>
      </c>
      <c r="O106" s="150">
        <v>0</v>
      </c>
      <c r="P106" s="150">
        <v>0</v>
      </c>
      <c r="Q106" s="179" t="s">
        <v>158</v>
      </c>
    </row>
    <row r="107" spans="1:17" ht="30">
      <c r="A107" s="177" t="s">
        <v>406</v>
      </c>
      <c r="B107" s="178">
        <v>2650</v>
      </c>
      <c r="C107" s="178">
        <v>400</v>
      </c>
      <c r="D107" s="178" t="s">
        <v>7</v>
      </c>
      <c r="E107" s="178" t="s">
        <v>158</v>
      </c>
      <c r="F107" s="151"/>
      <c r="G107" s="180"/>
      <c r="H107" s="180"/>
      <c r="I107" s="178" t="s">
        <v>158</v>
      </c>
      <c r="J107" s="140"/>
      <c r="K107" s="180"/>
      <c r="L107" s="180"/>
      <c r="M107" s="178" t="s">
        <v>158</v>
      </c>
      <c r="N107" s="150"/>
      <c r="O107" s="180"/>
      <c r="P107" s="180"/>
      <c r="Q107" s="179" t="s">
        <v>158</v>
      </c>
    </row>
    <row r="108" spans="1:17" ht="45">
      <c r="A108" s="177" t="s">
        <v>407</v>
      </c>
      <c r="B108" s="178">
        <v>2651</v>
      </c>
      <c r="C108" s="178">
        <v>406</v>
      </c>
      <c r="D108" s="178" t="s">
        <v>7</v>
      </c>
      <c r="E108" s="178" t="s">
        <v>158</v>
      </c>
      <c r="F108" s="151"/>
      <c r="G108" s="180"/>
      <c r="H108" s="180"/>
      <c r="I108" s="178" t="s">
        <v>158</v>
      </c>
      <c r="J108" s="140"/>
      <c r="K108" s="180"/>
      <c r="L108" s="180"/>
      <c r="M108" s="178" t="s">
        <v>158</v>
      </c>
      <c r="N108" s="150"/>
      <c r="O108" s="180"/>
      <c r="P108" s="180"/>
      <c r="Q108" s="179" t="s">
        <v>158</v>
      </c>
    </row>
    <row r="109" spans="1:17" ht="45">
      <c r="A109" s="177" t="s">
        <v>408</v>
      </c>
      <c r="B109" s="178">
        <v>2652</v>
      </c>
      <c r="C109" s="178">
        <v>407</v>
      </c>
      <c r="D109" s="178" t="s">
        <v>7</v>
      </c>
      <c r="E109" s="178" t="s">
        <v>158</v>
      </c>
      <c r="F109" s="151"/>
      <c r="G109" s="180"/>
      <c r="H109" s="180"/>
      <c r="I109" s="178" t="s">
        <v>158</v>
      </c>
      <c r="J109" s="140"/>
      <c r="K109" s="180"/>
      <c r="L109" s="180"/>
      <c r="M109" s="178" t="s">
        <v>158</v>
      </c>
      <c r="N109" s="150"/>
      <c r="O109" s="180"/>
      <c r="P109" s="180"/>
      <c r="Q109" s="179" t="s">
        <v>158</v>
      </c>
    </row>
    <row r="110" spans="1:17">
      <c r="A110" s="204" t="s">
        <v>159</v>
      </c>
      <c r="B110" s="201">
        <v>3000</v>
      </c>
      <c r="C110" s="201">
        <v>100</v>
      </c>
      <c r="D110" s="202" t="s">
        <v>7</v>
      </c>
      <c r="E110" s="202" t="s">
        <v>158</v>
      </c>
      <c r="F110" s="179"/>
      <c r="G110" s="179"/>
      <c r="H110" s="179"/>
      <c r="I110" s="202" t="s">
        <v>158</v>
      </c>
      <c r="J110" s="179"/>
      <c r="K110" s="179"/>
      <c r="L110" s="179"/>
      <c r="M110" s="202" t="s">
        <v>158</v>
      </c>
      <c r="N110" s="178"/>
      <c r="O110" s="178"/>
      <c r="P110" s="178"/>
      <c r="Q110" s="202" t="s">
        <v>7</v>
      </c>
    </row>
    <row r="111" spans="1:17">
      <c r="A111" s="204"/>
      <c r="B111" s="201"/>
      <c r="C111" s="201"/>
      <c r="D111" s="202"/>
      <c r="E111" s="202"/>
      <c r="F111" s="179"/>
      <c r="G111" s="179"/>
      <c r="H111" s="179"/>
      <c r="I111" s="202"/>
      <c r="J111" s="179"/>
      <c r="K111" s="179"/>
      <c r="L111" s="179"/>
      <c r="M111" s="202"/>
      <c r="N111" s="178"/>
      <c r="O111" s="178"/>
      <c r="P111" s="178"/>
      <c r="Q111" s="202"/>
    </row>
    <row r="112" spans="1:17">
      <c r="A112" s="177" t="s">
        <v>9</v>
      </c>
      <c r="B112" s="190" t="s">
        <v>7</v>
      </c>
      <c r="C112" s="190" t="s">
        <v>7</v>
      </c>
      <c r="D112" s="179" t="s">
        <v>7</v>
      </c>
      <c r="E112" s="179" t="s">
        <v>7</v>
      </c>
      <c r="F112" s="179"/>
      <c r="G112" s="179"/>
      <c r="H112" s="179"/>
      <c r="I112" s="179" t="s">
        <v>7</v>
      </c>
      <c r="J112" s="179"/>
      <c r="K112" s="179"/>
      <c r="L112" s="179"/>
      <c r="M112" s="179" t="s">
        <v>7</v>
      </c>
      <c r="N112" s="178"/>
      <c r="O112" s="178"/>
      <c r="P112" s="178"/>
      <c r="Q112" s="179" t="s">
        <v>7</v>
      </c>
    </row>
    <row r="113" spans="1:17">
      <c r="A113" s="177" t="s">
        <v>409</v>
      </c>
      <c r="B113" s="178">
        <v>3010</v>
      </c>
      <c r="C113" s="178">
        <v>180</v>
      </c>
      <c r="D113" s="179" t="s">
        <v>7</v>
      </c>
      <c r="E113" s="179" t="s">
        <v>158</v>
      </c>
      <c r="F113" s="179"/>
      <c r="G113" s="179"/>
      <c r="H113" s="179"/>
      <c r="I113" s="179" t="s">
        <v>158</v>
      </c>
      <c r="J113" s="179"/>
      <c r="K113" s="179"/>
      <c r="L113" s="179"/>
      <c r="M113" s="179" t="s">
        <v>158</v>
      </c>
      <c r="N113" s="178"/>
      <c r="O113" s="178"/>
      <c r="P113" s="178"/>
      <c r="Q113" s="179" t="s">
        <v>7</v>
      </c>
    </row>
    <row r="114" spans="1:17" ht="7.5" customHeight="1">
      <c r="A114" s="204" t="s">
        <v>410</v>
      </c>
      <c r="B114" s="201">
        <v>3020</v>
      </c>
      <c r="C114" s="201">
        <v>180</v>
      </c>
      <c r="D114" s="202" t="s">
        <v>7</v>
      </c>
      <c r="E114" s="202" t="s">
        <v>158</v>
      </c>
      <c r="F114" s="179"/>
      <c r="G114" s="179"/>
      <c r="H114" s="179"/>
      <c r="I114" s="202" t="s">
        <v>158</v>
      </c>
      <c r="J114" s="179"/>
      <c r="K114" s="179"/>
      <c r="L114" s="179"/>
      <c r="M114" s="202" t="s">
        <v>158</v>
      </c>
      <c r="N114" s="178"/>
      <c r="O114" s="178"/>
      <c r="P114" s="178"/>
      <c r="Q114" s="202" t="s">
        <v>7</v>
      </c>
    </row>
    <row r="115" spans="1:17">
      <c r="A115" s="204"/>
      <c r="B115" s="201"/>
      <c r="C115" s="201"/>
      <c r="D115" s="202"/>
      <c r="E115" s="202"/>
      <c r="F115" s="179"/>
      <c r="G115" s="179"/>
      <c r="H115" s="179"/>
      <c r="I115" s="202"/>
      <c r="J115" s="179"/>
      <c r="K115" s="179"/>
      <c r="L115" s="179"/>
      <c r="M115" s="202"/>
      <c r="N115" s="178"/>
      <c r="O115" s="178"/>
      <c r="P115" s="178"/>
      <c r="Q115" s="202"/>
    </row>
    <row r="116" spans="1:17" ht="9" customHeight="1">
      <c r="A116" s="204" t="s">
        <v>411</v>
      </c>
      <c r="B116" s="201">
        <v>3030</v>
      </c>
      <c r="C116" s="201">
        <v>180</v>
      </c>
      <c r="D116" s="202" t="s">
        <v>7</v>
      </c>
      <c r="E116" s="202" t="s">
        <v>158</v>
      </c>
      <c r="F116" s="179"/>
      <c r="G116" s="179"/>
      <c r="H116" s="179"/>
      <c r="I116" s="202" t="s">
        <v>158</v>
      </c>
      <c r="J116" s="179"/>
      <c r="K116" s="179"/>
      <c r="L116" s="179"/>
      <c r="M116" s="202" t="s">
        <v>158</v>
      </c>
      <c r="N116" s="178"/>
      <c r="O116" s="178"/>
      <c r="P116" s="178"/>
      <c r="Q116" s="202" t="s">
        <v>7</v>
      </c>
    </row>
    <row r="117" spans="1:17">
      <c r="A117" s="204"/>
      <c r="B117" s="201"/>
      <c r="C117" s="201"/>
      <c r="D117" s="202"/>
      <c r="E117" s="202"/>
      <c r="F117" s="179"/>
      <c r="G117" s="179"/>
      <c r="H117" s="179"/>
      <c r="I117" s="202"/>
      <c r="J117" s="179"/>
      <c r="K117" s="179"/>
      <c r="L117" s="179"/>
      <c r="M117" s="202"/>
      <c r="N117" s="178"/>
      <c r="O117" s="178"/>
      <c r="P117" s="178"/>
      <c r="Q117" s="202"/>
    </row>
    <row r="118" spans="1:17">
      <c r="A118" s="177" t="s">
        <v>412</v>
      </c>
      <c r="B118" s="178">
        <v>4000</v>
      </c>
      <c r="C118" s="178" t="s">
        <v>7</v>
      </c>
      <c r="D118" s="179" t="s">
        <v>7</v>
      </c>
      <c r="E118" s="179" t="s">
        <v>158</v>
      </c>
      <c r="F118" s="179"/>
      <c r="G118" s="179"/>
      <c r="H118" s="179"/>
      <c r="I118" s="179" t="s">
        <v>158</v>
      </c>
      <c r="J118" s="179"/>
      <c r="K118" s="179"/>
      <c r="L118" s="179"/>
      <c r="M118" s="179" t="s">
        <v>158</v>
      </c>
      <c r="N118" s="178"/>
      <c r="O118" s="178"/>
      <c r="P118" s="178"/>
      <c r="Q118" s="179" t="s">
        <v>7</v>
      </c>
    </row>
    <row r="119" spans="1:17">
      <c r="A119" s="177" t="s">
        <v>366</v>
      </c>
      <c r="B119" s="190" t="s">
        <v>7</v>
      </c>
      <c r="C119" s="190" t="s">
        <v>7</v>
      </c>
      <c r="D119" s="179" t="s">
        <v>7</v>
      </c>
      <c r="E119" s="179" t="s">
        <v>7</v>
      </c>
      <c r="F119" s="179"/>
      <c r="G119" s="179"/>
      <c r="H119" s="179"/>
      <c r="I119" s="179" t="s">
        <v>7</v>
      </c>
      <c r="J119" s="179"/>
      <c r="K119" s="179"/>
      <c r="L119" s="179"/>
      <c r="M119" s="179" t="s">
        <v>7</v>
      </c>
      <c r="N119" s="178"/>
      <c r="O119" s="178"/>
      <c r="P119" s="178"/>
      <c r="Q119" s="179" t="s">
        <v>7</v>
      </c>
    </row>
    <row r="120" spans="1:17">
      <c r="A120" s="153" t="s">
        <v>413</v>
      </c>
      <c r="B120" s="178">
        <v>4010</v>
      </c>
      <c r="C120" s="178">
        <v>610</v>
      </c>
      <c r="D120" s="179" t="s">
        <v>7</v>
      </c>
      <c r="E120" s="179" t="s">
        <v>158</v>
      </c>
      <c r="F120" s="179"/>
      <c r="G120" s="179"/>
      <c r="H120" s="179"/>
      <c r="I120" s="179" t="s">
        <v>158</v>
      </c>
      <c r="J120" s="179"/>
      <c r="K120" s="179"/>
      <c r="L120" s="179"/>
      <c r="M120" s="179" t="s">
        <v>158</v>
      </c>
      <c r="N120" s="178"/>
      <c r="O120" s="178"/>
      <c r="P120" s="178"/>
      <c r="Q120" s="179" t="s">
        <v>7</v>
      </c>
    </row>
    <row r="121" spans="1:17" ht="60">
      <c r="A121" s="153" t="s">
        <v>419</v>
      </c>
      <c r="B121" s="178">
        <v>4020</v>
      </c>
      <c r="C121" s="178">
        <v>610</v>
      </c>
      <c r="D121" s="179" t="s">
        <v>7</v>
      </c>
      <c r="E121" s="179" t="s">
        <v>158</v>
      </c>
      <c r="F121" s="179"/>
      <c r="G121" s="179"/>
      <c r="H121" s="179"/>
      <c r="I121" s="179" t="s">
        <v>158</v>
      </c>
      <c r="J121" s="179"/>
      <c r="K121" s="179"/>
      <c r="L121" s="179"/>
      <c r="M121" s="179" t="s">
        <v>158</v>
      </c>
      <c r="N121" s="178"/>
      <c r="O121" s="178"/>
      <c r="P121" s="178"/>
      <c r="Q121" s="179" t="s">
        <v>7</v>
      </c>
    </row>
    <row r="122" spans="1:17">
      <c r="A122" s="82"/>
      <c r="C122" s="154" t="s">
        <v>98</v>
      </c>
      <c r="E122" s="82"/>
      <c r="F122" s="82"/>
      <c r="G122" s="82"/>
      <c r="H122" s="82"/>
      <c r="I122" s="82" t="s">
        <v>97</v>
      </c>
      <c r="J122" s="82"/>
      <c r="K122" s="82"/>
      <c r="L122" s="82"/>
      <c r="M122" s="82"/>
      <c r="N122" s="82"/>
      <c r="O122" s="82"/>
      <c r="P122" s="82"/>
      <c r="Q122" s="155"/>
    </row>
    <row r="123" spans="1:17">
      <c r="A123" s="156" t="s">
        <v>414</v>
      </c>
      <c r="E123" s="82"/>
      <c r="F123" s="82"/>
      <c r="G123" s="82"/>
      <c r="H123" s="82"/>
      <c r="I123" s="82"/>
      <c r="J123" s="82"/>
      <c r="K123" s="82"/>
      <c r="L123" s="82"/>
      <c r="M123" s="82"/>
      <c r="N123" s="82"/>
      <c r="O123" s="82"/>
      <c r="P123" s="82"/>
      <c r="Q123" s="155"/>
    </row>
    <row r="124" spans="1:17">
      <c r="A124" s="156" t="s">
        <v>415</v>
      </c>
      <c r="E124" s="82"/>
      <c r="F124" s="82"/>
      <c r="G124" s="82"/>
      <c r="H124" s="82"/>
      <c r="I124" s="82"/>
      <c r="J124" s="82"/>
      <c r="K124" s="82"/>
      <c r="L124" s="82"/>
      <c r="M124" s="82"/>
      <c r="N124" s="82"/>
      <c r="O124" s="82"/>
      <c r="P124" s="82"/>
      <c r="Q124" s="155"/>
    </row>
    <row r="125" spans="1:17">
      <c r="A125" s="156" t="s">
        <v>416</v>
      </c>
      <c r="E125" s="82"/>
      <c r="F125" s="82"/>
      <c r="G125" s="82"/>
      <c r="H125" s="82"/>
      <c r="I125" s="82"/>
      <c r="J125" s="82"/>
      <c r="K125" s="82"/>
      <c r="L125" s="82"/>
      <c r="M125" s="82"/>
      <c r="N125" s="82"/>
      <c r="O125" s="82"/>
      <c r="P125" s="82"/>
      <c r="Q125" s="155"/>
    </row>
    <row r="126" spans="1:17">
      <c r="A126" s="157" t="s">
        <v>10</v>
      </c>
      <c r="E126" s="82"/>
      <c r="F126" s="82"/>
      <c r="G126" s="82"/>
      <c r="H126" s="82"/>
      <c r="I126" s="82"/>
      <c r="J126" s="82"/>
      <c r="K126" s="82"/>
      <c r="L126" s="82"/>
      <c r="M126" s="82"/>
      <c r="N126" s="82"/>
      <c r="O126" s="82"/>
      <c r="P126" s="82"/>
      <c r="Q126" s="155"/>
    </row>
    <row r="127" spans="1:17">
      <c r="A127" s="157" t="s">
        <v>11</v>
      </c>
      <c r="E127" s="82"/>
      <c r="F127" s="82"/>
      <c r="G127" s="82"/>
      <c r="H127" s="82"/>
      <c r="I127" s="82"/>
      <c r="J127" s="82"/>
      <c r="K127" s="82"/>
      <c r="L127" s="82"/>
      <c r="M127" s="82"/>
      <c r="N127" s="82"/>
      <c r="O127" s="82"/>
      <c r="P127" s="82"/>
      <c r="Q127" s="155"/>
    </row>
    <row r="128" spans="1:17">
      <c r="A128" s="157" t="s">
        <v>12</v>
      </c>
      <c r="E128" s="82"/>
      <c r="F128" s="82"/>
      <c r="G128" s="82"/>
      <c r="H128" s="82"/>
      <c r="I128" s="82"/>
      <c r="J128" s="82"/>
      <c r="K128" s="82"/>
      <c r="L128" s="82"/>
      <c r="M128" s="82"/>
      <c r="N128" s="82"/>
      <c r="O128" s="82"/>
      <c r="P128" s="82"/>
      <c r="Q128" s="155"/>
    </row>
    <row r="129" spans="1:17">
      <c r="A129" s="157" t="s">
        <v>13</v>
      </c>
      <c r="E129" s="82"/>
      <c r="F129" s="82"/>
      <c r="G129" s="82"/>
      <c r="H129" s="82"/>
      <c r="I129" s="82"/>
      <c r="J129" s="82"/>
      <c r="K129" s="82"/>
      <c r="L129" s="82"/>
      <c r="M129" s="82"/>
      <c r="N129" s="82"/>
      <c r="O129" s="82"/>
      <c r="P129" s="82"/>
      <c r="Q129" s="155"/>
    </row>
    <row r="130" spans="1:17">
      <c r="A130" s="157" t="s">
        <v>14</v>
      </c>
      <c r="E130" s="82"/>
      <c r="F130" s="82"/>
      <c r="G130" s="82"/>
      <c r="H130" s="82"/>
      <c r="I130" s="82"/>
      <c r="J130" s="82"/>
      <c r="K130" s="82"/>
      <c r="L130" s="82"/>
      <c r="M130" s="82"/>
      <c r="N130" s="82"/>
      <c r="O130" s="82"/>
      <c r="P130" s="82"/>
      <c r="Q130" s="155"/>
    </row>
    <row r="131" spans="1:17">
      <c r="A131" s="156" t="s">
        <v>417</v>
      </c>
      <c r="E131" s="82"/>
      <c r="F131" s="82"/>
      <c r="G131" s="82"/>
      <c r="H131" s="82"/>
      <c r="I131" s="82"/>
      <c r="J131" s="82"/>
      <c r="K131" s="82"/>
      <c r="L131" s="82"/>
      <c r="M131" s="82"/>
      <c r="N131" s="82"/>
      <c r="O131" s="82"/>
      <c r="P131" s="82"/>
      <c r="Q131" s="155"/>
    </row>
    <row r="132" spans="1:17">
      <c r="A132" s="156" t="s">
        <v>418</v>
      </c>
      <c r="E132" s="82"/>
      <c r="F132" s="82"/>
      <c r="G132" s="82"/>
      <c r="H132" s="82"/>
      <c r="I132" s="82"/>
      <c r="J132" s="82"/>
      <c r="K132" s="82"/>
      <c r="L132" s="82"/>
      <c r="M132" s="82"/>
      <c r="N132" s="82"/>
      <c r="O132" s="82"/>
      <c r="P132" s="82"/>
      <c r="Q132" s="155"/>
    </row>
  </sheetData>
  <mergeCells count="418">
    <mergeCell ref="M116:M117"/>
    <mergeCell ref="Q116:Q117"/>
    <mergeCell ref="A116:A117"/>
    <mergeCell ref="B116:B117"/>
    <mergeCell ref="C116:C117"/>
    <mergeCell ref="D116:D117"/>
    <mergeCell ref="E116:E117"/>
    <mergeCell ref="I116:I117"/>
    <mergeCell ref="M110:M111"/>
    <mergeCell ref="Q110:Q111"/>
    <mergeCell ref="A114:A115"/>
    <mergeCell ref="B114:B115"/>
    <mergeCell ref="C114:C115"/>
    <mergeCell ref="D114:D115"/>
    <mergeCell ref="E114:E115"/>
    <mergeCell ref="I114:I115"/>
    <mergeCell ref="M114:M115"/>
    <mergeCell ref="Q114:Q115"/>
    <mergeCell ref="A110:A111"/>
    <mergeCell ref="B110:B111"/>
    <mergeCell ref="C110:C111"/>
    <mergeCell ref="D110:D111"/>
    <mergeCell ref="E110:E111"/>
    <mergeCell ref="I110:I111"/>
    <mergeCell ref="A95:A96"/>
    <mergeCell ref="B95:B96"/>
    <mergeCell ref="C95:C96"/>
    <mergeCell ref="D95:D96"/>
    <mergeCell ref="E95:E96"/>
    <mergeCell ref="I95:I96"/>
    <mergeCell ref="J93:J94"/>
    <mergeCell ref="M93:M94"/>
    <mergeCell ref="N93:N94"/>
    <mergeCell ref="Q93:Q94"/>
    <mergeCell ref="M95:M96"/>
    <mergeCell ref="Q95:Q96"/>
    <mergeCell ref="B93:B94"/>
    <mergeCell ref="C93:C94"/>
    <mergeCell ref="D93:D94"/>
    <mergeCell ref="E93:E94"/>
    <mergeCell ref="F93:F94"/>
    <mergeCell ref="I93:I94"/>
    <mergeCell ref="L91:L92"/>
    <mergeCell ref="M91:M92"/>
    <mergeCell ref="N91:N92"/>
    <mergeCell ref="O91:O92"/>
    <mergeCell ref="P91:P92"/>
    <mergeCell ref="Q91:Q92"/>
    <mergeCell ref="F91:F92"/>
    <mergeCell ref="G91:G92"/>
    <mergeCell ref="H91:H92"/>
    <mergeCell ref="I91:I92"/>
    <mergeCell ref="J91:J92"/>
    <mergeCell ref="K91:K92"/>
    <mergeCell ref="A91:A92"/>
    <mergeCell ref="B91:B92"/>
    <mergeCell ref="C91:C92"/>
    <mergeCell ref="D91:D92"/>
    <mergeCell ref="E91:E92"/>
    <mergeCell ref="G88:G89"/>
    <mergeCell ref="H88:H89"/>
    <mergeCell ref="I88:I89"/>
    <mergeCell ref="J88:J89"/>
    <mergeCell ref="A88:A89"/>
    <mergeCell ref="B88:B89"/>
    <mergeCell ref="C88:C89"/>
    <mergeCell ref="D88:D89"/>
    <mergeCell ref="E88:E89"/>
    <mergeCell ref="F88:F89"/>
    <mergeCell ref="H82:H83"/>
    <mergeCell ref="I82:I83"/>
    <mergeCell ref="J82:J83"/>
    <mergeCell ref="K82:K83"/>
    <mergeCell ref="M88:M89"/>
    <mergeCell ref="N88:N89"/>
    <mergeCell ref="O88:O89"/>
    <mergeCell ref="P88:P89"/>
    <mergeCell ref="Q88:Q89"/>
    <mergeCell ref="K88:K89"/>
    <mergeCell ref="L88:L89"/>
    <mergeCell ref="M80:M81"/>
    <mergeCell ref="N80:N81"/>
    <mergeCell ref="O80:O81"/>
    <mergeCell ref="P80:P81"/>
    <mergeCell ref="Q80:Q81"/>
    <mergeCell ref="A82:A83"/>
    <mergeCell ref="B82:B83"/>
    <mergeCell ref="C82:C83"/>
    <mergeCell ref="D82:D83"/>
    <mergeCell ref="E82:E83"/>
    <mergeCell ref="G80:G81"/>
    <mergeCell ref="H80:H81"/>
    <mergeCell ref="I80:I81"/>
    <mergeCell ref="J80:J81"/>
    <mergeCell ref="K80:K81"/>
    <mergeCell ref="L80:L81"/>
    <mergeCell ref="L82:L83"/>
    <mergeCell ref="M82:M83"/>
    <mergeCell ref="N82:N83"/>
    <mergeCell ref="O82:O83"/>
    <mergeCell ref="P82:P83"/>
    <mergeCell ref="Q82:Q83"/>
    <mergeCell ref="F82:F83"/>
    <mergeCell ref="G82:G83"/>
    <mergeCell ref="B80:B81"/>
    <mergeCell ref="C80:C81"/>
    <mergeCell ref="D80:D81"/>
    <mergeCell ref="E80:E81"/>
    <mergeCell ref="F80:F81"/>
    <mergeCell ref="G78:G79"/>
    <mergeCell ref="H78:H79"/>
    <mergeCell ref="I78:I79"/>
    <mergeCell ref="J78:J79"/>
    <mergeCell ref="Q74:Q75"/>
    <mergeCell ref="F74:F75"/>
    <mergeCell ref="G74:G75"/>
    <mergeCell ref="H74:H75"/>
    <mergeCell ref="I74:I75"/>
    <mergeCell ref="J74:J75"/>
    <mergeCell ref="K74:K75"/>
    <mergeCell ref="A78:A79"/>
    <mergeCell ref="B78:B79"/>
    <mergeCell ref="C78:C79"/>
    <mergeCell ref="D78:D79"/>
    <mergeCell ref="E78:E79"/>
    <mergeCell ref="F78:F79"/>
    <mergeCell ref="L74:L75"/>
    <mergeCell ref="M74:M75"/>
    <mergeCell ref="N74:N75"/>
    <mergeCell ref="M78:M79"/>
    <mergeCell ref="N78:N79"/>
    <mergeCell ref="O78:O79"/>
    <mergeCell ref="P78:P79"/>
    <mergeCell ref="Q78:Q79"/>
    <mergeCell ref="K78:K79"/>
    <mergeCell ref="L78:L79"/>
    <mergeCell ref="M70:M72"/>
    <mergeCell ref="N70:N72"/>
    <mergeCell ref="O70:O72"/>
    <mergeCell ref="P70:P72"/>
    <mergeCell ref="Q70:Q72"/>
    <mergeCell ref="A74:A75"/>
    <mergeCell ref="B74:B75"/>
    <mergeCell ref="C74:C75"/>
    <mergeCell ref="D74:D75"/>
    <mergeCell ref="E74:E75"/>
    <mergeCell ref="G70:G72"/>
    <mergeCell ref="H70:H72"/>
    <mergeCell ref="I70:I72"/>
    <mergeCell ref="J70:J72"/>
    <mergeCell ref="K70:K72"/>
    <mergeCell ref="L70:L72"/>
    <mergeCell ref="A70:A71"/>
    <mergeCell ref="B70:B72"/>
    <mergeCell ref="C70:C72"/>
    <mergeCell ref="D70:D72"/>
    <mergeCell ref="E70:E72"/>
    <mergeCell ref="F70:F72"/>
    <mergeCell ref="O74:O75"/>
    <mergeCell ref="P74:P75"/>
    <mergeCell ref="N63:N64"/>
    <mergeCell ref="O63:O64"/>
    <mergeCell ref="P63:P64"/>
    <mergeCell ref="Q63:Q64"/>
    <mergeCell ref="F63:F64"/>
    <mergeCell ref="G63:G64"/>
    <mergeCell ref="H63:H64"/>
    <mergeCell ref="I63:I64"/>
    <mergeCell ref="J63:J64"/>
    <mergeCell ref="K63:K64"/>
    <mergeCell ref="M61:M62"/>
    <mergeCell ref="N61:N62"/>
    <mergeCell ref="O61:O62"/>
    <mergeCell ref="P61:P62"/>
    <mergeCell ref="Q61:Q62"/>
    <mergeCell ref="A63:A64"/>
    <mergeCell ref="B63:B64"/>
    <mergeCell ref="C63:C64"/>
    <mergeCell ref="D63:D64"/>
    <mergeCell ref="E63:E64"/>
    <mergeCell ref="G61:G62"/>
    <mergeCell ref="H61:H62"/>
    <mergeCell ref="I61:I62"/>
    <mergeCell ref="J61:J62"/>
    <mergeCell ref="K61:K62"/>
    <mergeCell ref="L61:L62"/>
    <mergeCell ref="A61:A62"/>
    <mergeCell ref="B61:B62"/>
    <mergeCell ref="C61:C62"/>
    <mergeCell ref="D61:D62"/>
    <mergeCell ref="E61:E62"/>
    <mergeCell ref="F61:F62"/>
    <mergeCell ref="L63:L64"/>
    <mergeCell ref="M63:M64"/>
    <mergeCell ref="N59:N60"/>
    <mergeCell ref="O59:O60"/>
    <mergeCell ref="P59:P60"/>
    <mergeCell ref="Q59:Q60"/>
    <mergeCell ref="F59:F60"/>
    <mergeCell ref="G59:G60"/>
    <mergeCell ref="H59:H60"/>
    <mergeCell ref="I59:I60"/>
    <mergeCell ref="J59:J60"/>
    <mergeCell ref="K59:K60"/>
    <mergeCell ref="M57:M58"/>
    <mergeCell ref="N57:N58"/>
    <mergeCell ref="O57:O58"/>
    <mergeCell ref="P57:P58"/>
    <mergeCell ref="Q57:Q58"/>
    <mergeCell ref="A59:A60"/>
    <mergeCell ref="B59:B60"/>
    <mergeCell ref="C59:C60"/>
    <mergeCell ref="D59:D60"/>
    <mergeCell ref="E59:E60"/>
    <mergeCell ref="G57:G58"/>
    <mergeCell ref="H57:H58"/>
    <mergeCell ref="I57:I58"/>
    <mergeCell ref="J57:J58"/>
    <mergeCell ref="K57:K58"/>
    <mergeCell ref="L57:L58"/>
    <mergeCell ref="A57:A58"/>
    <mergeCell ref="B57:B58"/>
    <mergeCell ref="C57:C58"/>
    <mergeCell ref="D57:D58"/>
    <mergeCell ref="E57:E58"/>
    <mergeCell ref="F57:F58"/>
    <mergeCell ref="L59:L60"/>
    <mergeCell ref="M59:M60"/>
    <mergeCell ref="N55:N56"/>
    <mergeCell ref="O55:O56"/>
    <mergeCell ref="P55:P56"/>
    <mergeCell ref="Q55:Q56"/>
    <mergeCell ref="F55:F56"/>
    <mergeCell ref="G55:G56"/>
    <mergeCell ref="H55:H56"/>
    <mergeCell ref="I55:I56"/>
    <mergeCell ref="J55:J56"/>
    <mergeCell ref="K55:K56"/>
    <mergeCell ref="M51:M52"/>
    <mergeCell ref="N51:N52"/>
    <mergeCell ref="O51:O52"/>
    <mergeCell ref="P51:P52"/>
    <mergeCell ref="Q51:Q52"/>
    <mergeCell ref="A55:A56"/>
    <mergeCell ref="B55:B56"/>
    <mergeCell ref="C55:C56"/>
    <mergeCell ref="D55:D56"/>
    <mergeCell ref="E55:E56"/>
    <mergeCell ref="G51:G52"/>
    <mergeCell ref="H51:H52"/>
    <mergeCell ref="I51:I52"/>
    <mergeCell ref="J51:J52"/>
    <mergeCell ref="K51:K52"/>
    <mergeCell ref="L51:L52"/>
    <mergeCell ref="A51:A52"/>
    <mergeCell ref="B51:B52"/>
    <mergeCell ref="C51:C52"/>
    <mergeCell ref="D51:D52"/>
    <mergeCell ref="E51:E52"/>
    <mergeCell ref="F51:F52"/>
    <mergeCell ref="L55:L56"/>
    <mergeCell ref="M55:M56"/>
    <mergeCell ref="L44:L45"/>
    <mergeCell ref="M44:M45"/>
    <mergeCell ref="N44:N45"/>
    <mergeCell ref="O44:O45"/>
    <mergeCell ref="P44:P45"/>
    <mergeCell ref="Q44:Q45"/>
    <mergeCell ref="F44:F45"/>
    <mergeCell ref="G44:G45"/>
    <mergeCell ref="H44:H45"/>
    <mergeCell ref="I44:I45"/>
    <mergeCell ref="J44:J45"/>
    <mergeCell ref="K44:K45"/>
    <mergeCell ref="A44:A45"/>
    <mergeCell ref="B44:B45"/>
    <mergeCell ref="C44:C45"/>
    <mergeCell ref="D44:D45"/>
    <mergeCell ref="E44:E45"/>
    <mergeCell ref="G40:G41"/>
    <mergeCell ref="H40:H41"/>
    <mergeCell ref="I40:I41"/>
    <mergeCell ref="J40:J41"/>
    <mergeCell ref="N37:N38"/>
    <mergeCell ref="O37:O38"/>
    <mergeCell ref="P37:P38"/>
    <mergeCell ref="Q37:Q38"/>
    <mergeCell ref="A40:A41"/>
    <mergeCell ref="B40:B41"/>
    <mergeCell ref="C40:C41"/>
    <mergeCell ref="D40:D41"/>
    <mergeCell ref="E40:E41"/>
    <mergeCell ref="F40:F41"/>
    <mergeCell ref="H37:H38"/>
    <mergeCell ref="I37:I38"/>
    <mergeCell ref="J37:J38"/>
    <mergeCell ref="K37:K38"/>
    <mergeCell ref="L37:L38"/>
    <mergeCell ref="M37:M38"/>
    <mergeCell ref="M40:M41"/>
    <mergeCell ref="N40:N41"/>
    <mergeCell ref="O40:O41"/>
    <mergeCell ref="P40:P41"/>
    <mergeCell ref="Q40:Q41"/>
    <mergeCell ref="K40:K41"/>
    <mergeCell ref="L40:L41"/>
    <mergeCell ref="A37:A38"/>
    <mergeCell ref="B37:B38"/>
    <mergeCell ref="C37:C38"/>
    <mergeCell ref="D37:D38"/>
    <mergeCell ref="E37:E38"/>
    <mergeCell ref="F37:F38"/>
    <mergeCell ref="G37:G38"/>
    <mergeCell ref="I35:I36"/>
    <mergeCell ref="J35:J36"/>
    <mergeCell ref="M29:M31"/>
    <mergeCell ref="Q29:Q31"/>
    <mergeCell ref="A35:A36"/>
    <mergeCell ref="B35:B36"/>
    <mergeCell ref="C35:C36"/>
    <mergeCell ref="D35:D36"/>
    <mergeCell ref="E35:E36"/>
    <mergeCell ref="F35:F36"/>
    <mergeCell ref="G35:G36"/>
    <mergeCell ref="H35:H36"/>
    <mergeCell ref="A29:A31"/>
    <mergeCell ref="B29:B31"/>
    <mergeCell ref="C29:C31"/>
    <mergeCell ref="D29:D31"/>
    <mergeCell ref="E29:E31"/>
    <mergeCell ref="I29:I31"/>
    <mergeCell ref="O35:O36"/>
    <mergeCell ref="P35:P36"/>
    <mergeCell ref="Q35:Q36"/>
    <mergeCell ref="K35:K36"/>
    <mergeCell ref="L35:L36"/>
    <mergeCell ref="M35:M36"/>
    <mergeCell ref="N35:N36"/>
    <mergeCell ref="M25:M26"/>
    <mergeCell ref="Q25:Q26"/>
    <mergeCell ref="A27:A28"/>
    <mergeCell ref="B27:B28"/>
    <mergeCell ref="C27:C28"/>
    <mergeCell ref="D27:D28"/>
    <mergeCell ref="E27:E28"/>
    <mergeCell ref="I27:I28"/>
    <mergeCell ref="M27:M28"/>
    <mergeCell ref="Q27:Q28"/>
    <mergeCell ref="A25:A26"/>
    <mergeCell ref="B25:B26"/>
    <mergeCell ref="C25:C26"/>
    <mergeCell ref="D25:D26"/>
    <mergeCell ref="E25:E26"/>
    <mergeCell ref="I25:I26"/>
    <mergeCell ref="M17:M18"/>
    <mergeCell ref="Q17:Q18"/>
    <mergeCell ref="M13:M14"/>
    <mergeCell ref="N13:N14"/>
    <mergeCell ref="O13:O14"/>
    <mergeCell ref="A22:A24"/>
    <mergeCell ref="B22:B24"/>
    <mergeCell ref="C22:C24"/>
    <mergeCell ref="D22:D24"/>
    <mergeCell ref="E22:E24"/>
    <mergeCell ref="F22:F24"/>
    <mergeCell ref="G22:G24"/>
    <mergeCell ref="H22:H24"/>
    <mergeCell ref="I22:I24"/>
    <mergeCell ref="P22:P24"/>
    <mergeCell ref="Q22:Q24"/>
    <mergeCell ref="J22:J24"/>
    <mergeCell ref="K22:K24"/>
    <mergeCell ref="L22:L24"/>
    <mergeCell ref="M22:M24"/>
    <mergeCell ref="N22:N24"/>
    <mergeCell ref="O22:O24"/>
    <mergeCell ref="K13:K14"/>
    <mergeCell ref="L13:L14"/>
    <mergeCell ref="I5:I6"/>
    <mergeCell ref="A13:A14"/>
    <mergeCell ref="B13:B14"/>
    <mergeCell ref="C13:C14"/>
    <mergeCell ref="D13:D14"/>
    <mergeCell ref="E13:E14"/>
    <mergeCell ref="F13:F14"/>
    <mergeCell ref="I17:I18"/>
    <mergeCell ref="A17:A18"/>
    <mergeCell ref="B17:B18"/>
    <mergeCell ref="C17:C18"/>
    <mergeCell ref="D17:D18"/>
    <mergeCell ref="E17:E18"/>
    <mergeCell ref="G13:G14"/>
    <mergeCell ref="H13:H14"/>
    <mergeCell ref="I13:I14"/>
    <mergeCell ref="Q13:Q14"/>
    <mergeCell ref="J13:J14"/>
    <mergeCell ref="P13:P14"/>
    <mergeCell ref="A1:Q1"/>
    <mergeCell ref="A2:A3"/>
    <mergeCell ref="B2:B3"/>
    <mergeCell ref="C2:C3"/>
    <mergeCell ref="D2:D3"/>
    <mergeCell ref="E2:Q2"/>
    <mergeCell ref="M5:M6"/>
    <mergeCell ref="Q5:Q6"/>
    <mergeCell ref="A7:A8"/>
    <mergeCell ref="B7:B8"/>
    <mergeCell ref="C7:C8"/>
    <mergeCell ref="D7:D8"/>
    <mergeCell ref="E7:E8"/>
    <mergeCell ref="I7:I8"/>
    <mergeCell ref="M7:M8"/>
    <mergeCell ref="Q7:Q8"/>
    <mergeCell ref="A5:A6"/>
    <mergeCell ref="B5:B6"/>
    <mergeCell ref="C5:C6"/>
    <mergeCell ref="D5:D6"/>
    <mergeCell ref="E5:E6"/>
  </mergeCells>
  <hyperlinks>
    <hyperlink ref="C2" location="_edn3" display="_edn3"/>
    <hyperlink ref="D2" location="_edn4" display="_edn4"/>
    <hyperlink ref="A5" location="_edn5" display="_edn5"/>
    <hyperlink ref="A131" location="_ednref4" display="_ednref4"/>
    <hyperlink ref="A132" location="_ednref5" display="_ednref5"/>
    <hyperlink ref="A125" location="_ednref3" display="_ednref3"/>
    <hyperlink ref="A124" location="_ednref2" display="_ednref2"/>
    <hyperlink ref="A123" location="_ednref1" display="_ednref1"/>
    <hyperlink ref="A29" location="_edn1" display="_edn1"/>
    <hyperlink ref="A91" location="_edn1" display="_edn1"/>
    <hyperlink ref="A110" location="_edn2" display="_edn2"/>
    <hyperlink ref="A118" location="_edn3" display="_edn3"/>
  </hyperlinks>
  <pageMargins left="0.70866141732283472" right="0.70866141732283472" top="0.74803149606299213" bottom="0.74803149606299213" header="0.31496062992125984" footer="0.31496062992125984"/>
  <pageSetup paperSize="9" scale="50" fitToHeight="2" orientation="portrait" horizontalDpi="4294967295" verticalDpi="4294967295" r:id="rId1"/>
  <rowBreaks count="1" manualBreakCount="1">
    <brk id="67"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view="pageBreakPreview" topLeftCell="A25" zoomScaleNormal="100" zoomScaleSheetLayoutView="100" workbookViewId="0">
      <selection activeCell="F53" sqref="F53"/>
    </sheetView>
  </sheetViews>
  <sheetFormatPr defaultRowHeight="10.15" customHeight="1"/>
  <cols>
    <col min="1" max="1" width="64.85546875" style="100" customWidth="1"/>
    <col min="2" max="2" width="8.7109375" style="100" customWidth="1"/>
    <col min="3" max="3" width="11.7109375" style="100" customWidth="1"/>
    <col min="4" max="4" width="7.140625" style="100" customWidth="1"/>
    <col min="5" max="5" width="10.7109375" style="100" customWidth="1"/>
    <col min="6" max="6" width="14.42578125" style="100" customWidth="1"/>
    <col min="7" max="7" width="16" style="100" customWidth="1"/>
    <col min="8" max="8" width="14.5703125" style="100" customWidth="1"/>
    <col min="9" max="9" width="12.7109375" style="100" customWidth="1"/>
    <col min="10" max="15" width="8" style="100" customWidth="1"/>
    <col min="16" max="16384" width="9.140625" style="100"/>
  </cols>
  <sheetData>
    <row r="1" spans="1:9" ht="15" hidden="1">
      <c r="F1" s="227" t="s">
        <v>422</v>
      </c>
      <c r="G1" s="227"/>
      <c r="H1" s="227"/>
      <c r="I1" s="227"/>
    </row>
    <row r="2" spans="1:9" ht="22.5" hidden="1" customHeight="1">
      <c r="F2" s="228" t="s">
        <v>423</v>
      </c>
      <c r="G2" s="228"/>
      <c r="H2" s="228"/>
      <c r="I2" s="228"/>
    </row>
    <row r="3" spans="1:9" ht="15" hidden="1"/>
    <row r="4" spans="1:9" ht="15" hidden="1"/>
    <row r="5" spans="1:9" ht="15" hidden="1">
      <c r="H5" s="229" t="s">
        <v>424</v>
      </c>
      <c r="I5" s="229"/>
    </row>
    <row r="6" spans="1:9" ht="15" hidden="1">
      <c r="H6" s="230"/>
      <c r="I6" s="230"/>
    </row>
    <row r="7" spans="1:9" ht="22.5" hidden="1" customHeight="1">
      <c r="H7" s="231" t="s">
        <v>425</v>
      </c>
      <c r="I7" s="231"/>
    </row>
    <row r="8" spans="1:9" ht="15" hidden="1">
      <c r="H8" s="226" t="s">
        <v>426</v>
      </c>
      <c r="I8" s="226"/>
    </row>
    <row r="9" spans="1:9" ht="15" hidden="1">
      <c r="H9" s="231" t="s">
        <v>427</v>
      </c>
      <c r="I9" s="231"/>
    </row>
    <row r="10" spans="1:9" ht="22.5" hidden="1" customHeight="1">
      <c r="H10" s="232" t="s">
        <v>428</v>
      </c>
      <c r="I10" s="232"/>
    </row>
    <row r="11" spans="1:9" ht="15" hidden="1">
      <c r="H11" s="166" t="s">
        <v>429</v>
      </c>
      <c r="I11" s="167" t="s">
        <v>193</v>
      </c>
    </row>
    <row r="12" spans="1:9" ht="15" hidden="1">
      <c r="H12" s="233" t="s">
        <v>430</v>
      </c>
      <c r="I12" s="233"/>
    </row>
    <row r="13" spans="1:9" ht="15" hidden="1"/>
    <row r="14" spans="1:9" ht="22.5" hidden="1" customHeight="1">
      <c r="A14" s="234" t="s">
        <v>431</v>
      </c>
      <c r="B14" s="234"/>
      <c r="C14" s="234"/>
      <c r="D14" s="234"/>
      <c r="E14" s="234"/>
      <c r="F14" s="234"/>
      <c r="G14" s="234"/>
      <c r="H14" s="234"/>
      <c r="I14" s="168"/>
    </row>
    <row r="15" spans="1:9" ht="22.5" hidden="1" customHeight="1">
      <c r="A15" s="234" t="s">
        <v>432</v>
      </c>
      <c r="B15" s="234"/>
      <c r="C15" s="234"/>
      <c r="D15" s="234"/>
      <c r="E15" s="234"/>
      <c r="F15" s="234"/>
      <c r="G15" s="234"/>
      <c r="H15" s="234"/>
      <c r="I15" s="235" t="s">
        <v>433</v>
      </c>
    </row>
    <row r="16" spans="1:9" ht="15.75" hidden="1" thickBot="1">
      <c r="I16" s="236"/>
    </row>
    <row r="17" spans="1:9" ht="22.5" hidden="1" customHeight="1">
      <c r="B17" s="238" t="s">
        <v>434</v>
      </c>
      <c r="C17" s="238"/>
      <c r="D17" s="238"/>
      <c r="H17" s="160" t="s">
        <v>435</v>
      </c>
      <c r="I17" s="169" t="s">
        <v>436</v>
      </c>
    </row>
    <row r="18" spans="1:9" ht="22.5" hidden="1" customHeight="1">
      <c r="A18" s="161" t="s">
        <v>437</v>
      </c>
      <c r="H18" s="160" t="s">
        <v>438</v>
      </c>
      <c r="I18" s="170" t="s">
        <v>439</v>
      </c>
    </row>
    <row r="19" spans="1:9" ht="22.5" hidden="1" customHeight="1">
      <c r="A19" s="161" t="s">
        <v>94</v>
      </c>
      <c r="B19" s="239" t="s">
        <v>426</v>
      </c>
      <c r="C19" s="239"/>
      <c r="D19" s="239"/>
      <c r="E19" s="239"/>
      <c r="F19" s="239"/>
      <c r="H19" s="160" t="s">
        <v>440</v>
      </c>
      <c r="I19" s="170" t="s">
        <v>441</v>
      </c>
    </row>
    <row r="20" spans="1:9" ht="22.5" hidden="1" customHeight="1">
      <c r="H20" s="160" t="s">
        <v>438</v>
      </c>
      <c r="I20" s="170" t="s">
        <v>442</v>
      </c>
    </row>
    <row r="21" spans="1:9" ht="22.5" hidden="1" customHeight="1">
      <c r="H21" s="160" t="s">
        <v>443</v>
      </c>
      <c r="I21" s="170" t="s">
        <v>444</v>
      </c>
    </row>
    <row r="22" spans="1:9" ht="22.5" hidden="1" customHeight="1">
      <c r="A22" s="161" t="s">
        <v>95</v>
      </c>
      <c r="B22" s="239" t="s">
        <v>445</v>
      </c>
      <c r="C22" s="239"/>
      <c r="D22" s="239"/>
      <c r="E22" s="239"/>
      <c r="F22" s="239"/>
      <c r="H22" s="160" t="s">
        <v>446</v>
      </c>
      <c r="I22" s="170" t="s">
        <v>447</v>
      </c>
    </row>
    <row r="23" spans="1:9" ht="22.5" hidden="1" customHeight="1">
      <c r="A23" s="161" t="s">
        <v>448</v>
      </c>
      <c r="H23" s="160" t="s">
        <v>449</v>
      </c>
      <c r="I23" s="171" t="s">
        <v>450</v>
      </c>
    </row>
    <row r="24" spans="1:9" ht="15" hidden="1"/>
    <row r="25" spans="1:9" ht="18.75">
      <c r="A25" s="240" t="s">
        <v>2</v>
      </c>
      <c r="B25" s="240"/>
      <c r="C25" s="240"/>
      <c r="D25" s="240"/>
      <c r="E25" s="240"/>
      <c r="F25" s="240"/>
      <c r="G25" s="240"/>
      <c r="H25" s="240"/>
      <c r="I25" s="240"/>
    </row>
    <row r="26" spans="1:9" ht="15"/>
    <row r="27" spans="1:9" ht="18.75" customHeight="1">
      <c r="A27" s="241" t="s">
        <v>3</v>
      </c>
      <c r="B27" s="237" t="s">
        <v>4</v>
      </c>
      <c r="C27" s="237" t="s">
        <v>16</v>
      </c>
      <c r="D27" s="237" t="s">
        <v>17</v>
      </c>
      <c r="E27" s="237" t="s">
        <v>451</v>
      </c>
      <c r="F27" s="241" t="s">
        <v>5</v>
      </c>
      <c r="G27" s="241"/>
      <c r="H27" s="241"/>
      <c r="I27" s="241"/>
    </row>
    <row r="28" spans="1:9" ht="18.75" customHeight="1">
      <c r="A28" s="241"/>
      <c r="B28" s="237"/>
      <c r="C28" s="237"/>
      <c r="D28" s="237"/>
      <c r="E28" s="237"/>
      <c r="F28" s="172" t="s">
        <v>196</v>
      </c>
      <c r="G28" s="172" t="s">
        <v>197</v>
      </c>
      <c r="H28" s="172" t="s">
        <v>198</v>
      </c>
      <c r="I28" s="237" t="s">
        <v>6</v>
      </c>
    </row>
    <row r="29" spans="1:9" ht="36.75" customHeight="1">
      <c r="A29" s="241"/>
      <c r="B29" s="237"/>
      <c r="C29" s="237"/>
      <c r="D29" s="237"/>
      <c r="E29" s="237"/>
      <c r="F29" s="109" t="s">
        <v>199</v>
      </c>
      <c r="G29" s="109" t="s">
        <v>200</v>
      </c>
      <c r="H29" s="109" t="s">
        <v>201</v>
      </c>
      <c r="I29" s="237"/>
    </row>
    <row r="30" spans="1:9" ht="18.75" customHeight="1">
      <c r="A30" s="165" t="s">
        <v>202</v>
      </c>
      <c r="B30" s="165" t="s">
        <v>109</v>
      </c>
      <c r="C30" s="165" t="s">
        <v>110</v>
      </c>
      <c r="D30" s="165" t="s">
        <v>114</v>
      </c>
      <c r="E30" s="165" t="s">
        <v>116</v>
      </c>
      <c r="F30" s="165" t="s">
        <v>117</v>
      </c>
      <c r="G30" s="165" t="s">
        <v>118</v>
      </c>
      <c r="H30" s="165" t="s">
        <v>203</v>
      </c>
      <c r="I30" s="165" t="s">
        <v>452</v>
      </c>
    </row>
    <row r="31" spans="1:9" ht="18.75" customHeight="1">
      <c r="A31" s="112" t="s">
        <v>18</v>
      </c>
      <c r="B31" s="163" t="s">
        <v>122</v>
      </c>
      <c r="C31" s="163" t="s">
        <v>7</v>
      </c>
      <c r="D31" s="163" t="s">
        <v>7</v>
      </c>
      <c r="E31" s="163" t="s">
        <v>7</v>
      </c>
      <c r="F31" s="123">
        <v>1168536.1599999999</v>
      </c>
      <c r="G31" s="123">
        <v>0</v>
      </c>
      <c r="H31" s="123">
        <v>0</v>
      </c>
      <c r="I31" s="123"/>
    </row>
    <row r="32" spans="1:9" ht="18.75" customHeight="1">
      <c r="A32" s="112" t="s">
        <v>124</v>
      </c>
      <c r="B32" s="163" t="s">
        <v>123</v>
      </c>
      <c r="C32" s="163" t="s">
        <v>7</v>
      </c>
      <c r="D32" s="163" t="s">
        <v>7</v>
      </c>
      <c r="E32" s="163" t="s">
        <v>7</v>
      </c>
      <c r="F32" s="123">
        <v>0</v>
      </c>
      <c r="G32" s="123">
        <v>0</v>
      </c>
      <c r="H32" s="123">
        <v>0</v>
      </c>
      <c r="I32" s="123"/>
    </row>
    <row r="33" spans="1:9" ht="18.75" customHeight="1">
      <c r="A33" s="113" t="s">
        <v>8</v>
      </c>
      <c r="B33" s="164" t="s">
        <v>204</v>
      </c>
      <c r="C33" s="164" t="s">
        <v>205</v>
      </c>
      <c r="D33" s="125" t="s">
        <v>453</v>
      </c>
      <c r="E33" s="125" t="s">
        <v>205</v>
      </c>
      <c r="F33" s="123">
        <v>77736104.120000005</v>
      </c>
      <c r="G33" s="123">
        <v>59214283.899999999</v>
      </c>
      <c r="H33" s="123">
        <v>59344802.270000003</v>
      </c>
      <c r="I33" s="123">
        <v>0</v>
      </c>
    </row>
    <row r="34" spans="1:9" ht="18.75" customHeight="1">
      <c r="A34" s="114" t="s">
        <v>206</v>
      </c>
      <c r="B34" s="163" t="s">
        <v>207</v>
      </c>
      <c r="C34" s="163" t="s">
        <v>208</v>
      </c>
      <c r="D34" s="125" t="s">
        <v>453</v>
      </c>
      <c r="E34" s="125" t="s">
        <v>205</v>
      </c>
      <c r="F34" s="123">
        <v>76807010.780000001</v>
      </c>
      <c r="G34" s="123">
        <v>59209483.899999999</v>
      </c>
      <c r="H34" s="123">
        <v>59337602.270000003</v>
      </c>
      <c r="I34" s="123">
        <v>0</v>
      </c>
    </row>
    <row r="35" spans="1:9" ht="18.75" customHeight="1">
      <c r="A35" s="115" t="s">
        <v>9</v>
      </c>
      <c r="B35" s="163"/>
      <c r="C35" s="163"/>
      <c r="D35" s="125"/>
      <c r="E35" s="125"/>
      <c r="F35" s="123"/>
      <c r="G35" s="123"/>
      <c r="H35" s="123"/>
      <c r="I35" s="123"/>
    </row>
    <row r="36" spans="1:9" ht="37.5" customHeight="1">
      <c r="A36" s="115" t="s">
        <v>209</v>
      </c>
      <c r="B36" s="163" t="s">
        <v>210</v>
      </c>
      <c r="C36" s="163" t="s">
        <v>208</v>
      </c>
      <c r="D36" s="125" t="s">
        <v>453</v>
      </c>
      <c r="E36" s="125" t="s">
        <v>205</v>
      </c>
      <c r="F36" s="123">
        <v>64105760.780000001</v>
      </c>
      <c r="G36" s="123">
        <v>46508233.899999999</v>
      </c>
      <c r="H36" s="123">
        <v>46636352.270000003</v>
      </c>
      <c r="I36" s="123">
        <v>0</v>
      </c>
    </row>
    <row r="37" spans="1:9" ht="18.75" customHeight="1">
      <c r="A37" s="116" t="s">
        <v>298</v>
      </c>
      <c r="B37" s="125" t="s">
        <v>299</v>
      </c>
      <c r="C37" s="125" t="s">
        <v>208</v>
      </c>
      <c r="D37" s="125" t="s">
        <v>453</v>
      </c>
      <c r="E37" s="125" t="s">
        <v>205</v>
      </c>
      <c r="F37" s="126">
        <v>12701250</v>
      </c>
      <c r="G37" s="126">
        <v>12701250</v>
      </c>
      <c r="H37" s="126">
        <v>12701250</v>
      </c>
      <c r="I37" s="123">
        <v>0</v>
      </c>
    </row>
    <row r="38" spans="1:9" ht="18.75" customHeight="1">
      <c r="A38" s="116" t="s">
        <v>300</v>
      </c>
      <c r="B38" s="125" t="s">
        <v>211</v>
      </c>
      <c r="C38" s="125" t="s">
        <v>212</v>
      </c>
      <c r="D38" s="125" t="s">
        <v>453</v>
      </c>
      <c r="E38" s="125" t="s">
        <v>205</v>
      </c>
      <c r="F38" s="126">
        <v>904550.59</v>
      </c>
      <c r="G38" s="126">
        <v>4800</v>
      </c>
      <c r="H38" s="126">
        <v>7200</v>
      </c>
      <c r="I38" s="123">
        <v>0</v>
      </c>
    </row>
    <row r="39" spans="1:9" ht="18.75" customHeight="1">
      <c r="A39" s="116" t="s">
        <v>301</v>
      </c>
      <c r="B39" s="125" t="s">
        <v>213</v>
      </c>
      <c r="C39" s="125" t="s">
        <v>212</v>
      </c>
      <c r="D39" s="125" t="s">
        <v>453</v>
      </c>
      <c r="E39" s="125" t="s">
        <v>205</v>
      </c>
      <c r="F39" s="126">
        <v>904550.59</v>
      </c>
      <c r="G39" s="126">
        <v>4800</v>
      </c>
      <c r="H39" s="126">
        <v>7200</v>
      </c>
      <c r="I39" s="123">
        <v>0</v>
      </c>
    </row>
    <row r="40" spans="1:9" ht="18.75" customHeight="1">
      <c r="A40" s="116" t="s">
        <v>302</v>
      </c>
      <c r="B40" s="125" t="s">
        <v>215</v>
      </c>
      <c r="C40" s="125" t="s">
        <v>205</v>
      </c>
      <c r="D40" s="125" t="s">
        <v>453</v>
      </c>
      <c r="E40" s="125" t="s">
        <v>205</v>
      </c>
      <c r="F40" s="126">
        <v>24542.75</v>
      </c>
      <c r="G40" s="126">
        <v>0</v>
      </c>
      <c r="H40" s="126">
        <v>0</v>
      </c>
      <c r="I40" s="123">
        <v>0</v>
      </c>
    </row>
    <row r="41" spans="1:9" ht="18.75" customHeight="1">
      <c r="A41" s="116" t="s">
        <v>303</v>
      </c>
      <c r="B41" s="125" t="s">
        <v>216</v>
      </c>
      <c r="C41" s="125" t="s">
        <v>205</v>
      </c>
      <c r="D41" s="125" t="s">
        <v>453</v>
      </c>
      <c r="E41" s="125" t="s">
        <v>205</v>
      </c>
      <c r="F41" s="126">
        <v>24542.75</v>
      </c>
      <c r="G41" s="126">
        <v>0</v>
      </c>
      <c r="H41" s="126">
        <v>0</v>
      </c>
      <c r="I41" s="123">
        <v>0</v>
      </c>
    </row>
    <row r="42" spans="1:9" ht="35.25" customHeight="1">
      <c r="A42" s="116" t="s">
        <v>304</v>
      </c>
      <c r="B42" s="125" t="s">
        <v>217</v>
      </c>
      <c r="C42" s="125" t="s">
        <v>218</v>
      </c>
      <c r="D42" s="125" t="s">
        <v>453</v>
      </c>
      <c r="E42" s="125" t="s">
        <v>205</v>
      </c>
      <c r="F42" s="126">
        <v>24542.75</v>
      </c>
      <c r="G42" s="126">
        <v>0</v>
      </c>
      <c r="H42" s="126">
        <v>0</v>
      </c>
      <c r="I42" s="123">
        <v>0</v>
      </c>
    </row>
    <row r="43" spans="1:9" ht="18.75" customHeight="1">
      <c r="A43" s="113" t="s">
        <v>19</v>
      </c>
      <c r="B43" s="164" t="s">
        <v>219</v>
      </c>
      <c r="C43" s="164" t="s">
        <v>205</v>
      </c>
      <c r="D43" s="125" t="s">
        <v>453</v>
      </c>
      <c r="E43" s="125" t="s">
        <v>205</v>
      </c>
      <c r="F43" s="123">
        <v>78904640.280000001</v>
      </c>
      <c r="G43" s="123">
        <v>59214283.899999999</v>
      </c>
      <c r="H43" s="123">
        <v>59344802.270000003</v>
      </c>
      <c r="I43" s="123">
        <v>0</v>
      </c>
    </row>
    <row r="44" spans="1:9" ht="18.75" customHeight="1">
      <c r="A44" s="116" t="s">
        <v>305</v>
      </c>
      <c r="B44" s="125" t="s">
        <v>220</v>
      </c>
      <c r="C44" s="125" t="s">
        <v>205</v>
      </c>
      <c r="D44" s="125" t="s">
        <v>453</v>
      </c>
      <c r="E44" s="125" t="s">
        <v>205</v>
      </c>
      <c r="F44" s="126">
        <v>51936337.07</v>
      </c>
      <c r="G44" s="126">
        <v>44092918.710000001</v>
      </c>
      <c r="H44" s="126">
        <v>44354159.509999998</v>
      </c>
      <c r="I44" s="123">
        <v>0</v>
      </c>
    </row>
    <row r="45" spans="1:9" ht="18.75" customHeight="1">
      <c r="A45" s="116" t="s">
        <v>306</v>
      </c>
      <c r="B45" s="125" t="s">
        <v>221</v>
      </c>
      <c r="C45" s="125" t="s">
        <v>222</v>
      </c>
      <c r="D45" s="125" t="s">
        <v>453</v>
      </c>
      <c r="E45" s="125" t="s">
        <v>205</v>
      </c>
      <c r="F45" s="126">
        <v>38302511.920000002</v>
      </c>
      <c r="G45" s="126">
        <v>32368116.829999998</v>
      </c>
      <c r="H45" s="126">
        <v>32468524.530000001</v>
      </c>
      <c r="I45" s="123">
        <v>0</v>
      </c>
    </row>
    <row r="46" spans="1:9" ht="18.75" customHeight="1">
      <c r="A46" s="116" t="s">
        <v>307</v>
      </c>
      <c r="B46" s="125" t="s">
        <v>308</v>
      </c>
      <c r="C46" s="125" t="s">
        <v>222</v>
      </c>
      <c r="D46" s="125" t="s">
        <v>453</v>
      </c>
      <c r="E46" s="125" t="s">
        <v>309</v>
      </c>
      <c r="F46" s="126">
        <v>38214911.920000002</v>
      </c>
      <c r="G46" s="126">
        <v>32328516.829999998</v>
      </c>
      <c r="H46" s="126">
        <v>32428924.530000001</v>
      </c>
      <c r="I46" s="123">
        <v>0</v>
      </c>
    </row>
    <row r="47" spans="1:9" ht="18.75" customHeight="1">
      <c r="A47" s="116" t="s">
        <v>307</v>
      </c>
      <c r="B47" s="125" t="s">
        <v>310</v>
      </c>
      <c r="C47" s="125" t="s">
        <v>222</v>
      </c>
      <c r="D47" s="125" t="s">
        <v>453</v>
      </c>
      <c r="E47" s="125" t="s">
        <v>311</v>
      </c>
      <c r="F47" s="126">
        <v>87600</v>
      </c>
      <c r="G47" s="126">
        <v>39600</v>
      </c>
      <c r="H47" s="126">
        <v>39600</v>
      </c>
      <c r="I47" s="123">
        <v>0</v>
      </c>
    </row>
    <row r="48" spans="1:9" ht="33.75" customHeight="1">
      <c r="A48" s="116" t="s">
        <v>312</v>
      </c>
      <c r="B48" s="125" t="s">
        <v>223</v>
      </c>
      <c r="C48" s="125" t="s">
        <v>224</v>
      </c>
      <c r="D48" s="125" t="s">
        <v>453</v>
      </c>
      <c r="E48" s="125" t="s">
        <v>205</v>
      </c>
      <c r="F48" s="126">
        <v>2155061</v>
      </c>
      <c r="G48" s="126">
        <v>2097795.75</v>
      </c>
      <c r="H48" s="126">
        <v>2217850.75</v>
      </c>
      <c r="I48" s="123">
        <v>0</v>
      </c>
    </row>
    <row r="49" spans="1:9" ht="27.75" customHeight="1">
      <c r="A49" s="116" t="s">
        <v>313</v>
      </c>
      <c r="B49" s="125" t="s">
        <v>314</v>
      </c>
      <c r="C49" s="125" t="s">
        <v>224</v>
      </c>
      <c r="D49" s="125" t="s">
        <v>453</v>
      </c>
      <c r="E49" s="125" t="s">
        <v>316</v>
      </c>
      <c r="F49" s="126">
        <v>1100000</v>
      </c>
      <c r="G49" s="126">
        <v>980000</v>
      </c>
      <c r="H49" s="126">
        <v>1100000</v>
      </c>
      <c r="I49" s="123">
        <v>0</v>
      </c>
    </row>
    <row r="50" spans="1:9" ht="31.5" customHeight="1">
      <c r="A50" s="116" t="s">
        <v>313</v>
      </c>
      <c r="B50" s="125" t="s">
        <v>314</v>
      </c>
      <c r="C50" s="125" t="s">
        <v>224</v>
      </c>
      <c r="D50" s="125" t="s">
        <v>453</v>
      </c>
      <c r="E50" s="125" t="s">
        <v>315</v>
      </c>
      <c r="F50" s="126">
        <v>238500</v>
      </c>
      <c r="G50" s="126">
        <v>243000</v>
      </c>
      <c r="H50" s="126">
        <v>243000</v>
      </c>
      <c r="I50" s="123">
        <v>0</v>
      </c>
    </row>
    <row r="51" spans="1:9" ht="18.75" customHeight="1">
      <c r="A51" s="116" t="s">
        <v>313</v>
      </c>
      <c r="B51" s="125" t="s">
        <v>314</v>
      </c>
      <c r="C51" s="125" t="s">
        <v>224</v>
      </c>
      <c r="D51" s="125" t="s">
        <v>453</v>
      </c>
      <c r="E51" s="125" t="s">
        <v>242</v>
      </c>
      <c r="F51" s="126">
        <v>760321</v>
      </c>
      <c r="G51" s="126">
        <v>764478</v>
      </c>
      <c r="H51" s="126">
        <v>764478</v>
      </c>
      <c r="I51" s="123">
        <v>0</v>
      </c>
    </row>
    <row r="52" spans="1:9" ht="18.75" customHeight="1">
      <c r="A52" s="116" t="s">
        <v>313</v>
      </c>
      <c r="B52" s="125" t="s">
        <v>314</v>
      </c>
      <c r="C52" s="125" t="s">
        <v>224</v>
      </c>
      <c r="D52" s="125" t="s">
        <v>453</v>
      </c>
      <c r="E52" s="125" t="s">
        <v>311</v>
      </c>
      <c r="F52" s="126">
        <v>56240</v>
      </c>
      <c r="G52" s="126">
        <v>110317.75</v>
      </c>
      <c r="H52" s="126">
        <v>110372.75</v>
      </c>
      <c r="I52" s="123">
        <v>0</v>
      </c>
    </row>
    <row r="53" spans="1:9" ht="30" customHeight="1">
      <c r="A53" s="116" t="s">
        <v>317</v>
      </c>
      <c r="B53" s="125" t="s">
        <v>225</v>
      </c>
      <c r="C53" s="125" t="s">
        <v>226</v>
      </c>
      <c r="D53" s="125" t="s">
        <v>453</v>
      </c>
      <c r="E53" s="125" t="s">
        <v>205</v>
      </c>
      <c r="F53" s="126">
        <v>11478764.15</v>
      </c>
      <c r="G53" s="126">
        <v>9627006.1300000008</v>
      </c>
      <c r="H53" s="126">
        <v>9667784.2300000004</v>
      </c>
      <c r="I53" s="123">
        <v>0</v>
      </c>
    </row>
    <row r="54" spans="1:9" ht="18.75" customHeight="1">
      <c r="A54" s="116" t="s">
        <v>318</v>
      </c>
      <c r="B54" s="125" t="s">
        <v>227</v>
      </c>
      <c r="C54" s="125" t="s">
        <v>226</v>
      </c>
      <c r="D54" s="125" t="s">
        <v>453</v>
      </c>
      <c r="E54" s="125" t="s">
        <v>319</v>
      </c>
      <c r="F54" s="126">
        <v>11447525.27</v>
      </c>
      <c r="G54" s="126">
        <v>9598642.9700000007</v>
      </c>
      <c r="H54" s="126">
        <v>9639472.4100000001</v>
      </c>
      <c r="I54" s="123">
        <v>0</v>
      </c>
    </row>
    <row r="55" spans="1:9" ht="18.75" customHeight="1">
      <c r="A55" s="116" t="s">
        <v>318</v>
      </c>
      <c r="B55" s="125" t="s">
        <v>227</v>
      </c>
      <c r="C55" s="125" t="s">
        <v>226</v>
      </c>
      <c r="D55" s="125" t="s">
        <v>453</v>
      </c>
      <c r="E55" s="125" t="s">
        <v>311</v>
      </c>
      <c r="F55" s="126">
        <v>31238.880000000001</v>
      </c>
      <c r="G55" s="126">
        <v>28363.16</v>
      </c>
      <c r="H55" s="126">
        <v>28311.82</v>
      </c>
      <c r="I55" s="123">
        <v>0</v>
      </c>
    </row>
    <row r="56" spans="1:9" ht="18.75" customHeight="1">
      <c r="A56" s="116" t="s">
        <v>320</v>
      </c>
      <c r="B56" s="125" t="s">
        <v>228</v>
      </c>
      <c r="C56" s="125" t="s">
        <v>229</v>
      </c>
      <c r="D56" s="125" t="s">
        <v>453</v>
      </c>
      <c r="E56" s="125" t="s">
        <v>205</v>
      </c>
      <c r="F56" s="126">
        <v>1306992.98</v>
      </c>
      <c r="G56" s="126">
        <v>2115945.37</v>
      </c>
      <c r="H56" s="126">
        <v>2060127.61</v>
      </c>
      <c r="I56" s="123">
        <v>0</v>
      </c>
    </row>
    <row r="57" spans="1:9" ht="18.75" customHeight="1">
      <c r="A57" s="116" t="s">
        <v>321</v>
      </c>
      <c r="B57" s="125" t="s">
        <v>230</v>
      </c>
      <c r="C57" s="125" t="s">
        <v>231</v>
      </c>
      <c r="D57" s="125" t="s">
        <v>453</v>
      </c>
      <c r="E57" s="125" t="s">
        <v>322</v>
      </c>
      <c r="F57" s="126">
        <v>1223455</v>
      </c>
      <c r="G57" s="126">
        <v>2031292</v>
      </c>
      <c r="H57" s="126">
        <v>1975232.25</v>
      </c>
      <c r="I57" s="123">
        <v>0</v>
      </c>
    </row>
    <row r="58" spans="1:9" ht="18.75" customHeight="1">
      <c r="A58" s="116" t="s">
        <v>323</v>
      </c>
      <c r="B58" s="125" t="s">
        <v>232</v>
      </c>
      <c r="C58" s="125" t="s">
        <v>233</v>
      </c>
      <c r="D58" s="125" t="s">
        <v>453</v>
      </c>
      <c r="E58" s="125" t="s">
        <v>324</v>
      </c>
      <c r="F58" s="126">
        <v>63836.98</v>
      </c>
      <c r="G58" s="126">
        <v>64952.37</v>
      </c>
      <c r="H58" s="126">
        <v>65194.36</v>
      </c>
      <c r="I58" s="123">
        <v>0</v>
      </c>
    </row>
    <row r="59" spans="1:9" ht="18.75" customHeight="1">
      <c r="A59" s="116" t="s">
        <v>323</v>
      </c>
      <c r="B59" s="125" t="s">
        <v>232</v>
      </c>
      <c r="C59" s="125" t="s">
        <v>233</v>
      </c>
      <c r="D59" s="125" t="s">
        <v>453</v>
      </c>
      <c r="E59" s="125" t="s">
        <v>322</v>
      </c>
      <c r="F59" s="126">
        <v>19701</v>
      </c>
      <c r="G59" s="126">
        <v>19701</v>
      </c>
      <c r="H59" s="126">
        <v>19701</v>
      </c>
      <c r="I59" s="123">
        <v>0</v>
      </c>
    </row>
    <row r="60" spans="1:9" ht="18.75" customHeight="1">
      <c r="A60" s="116" t="s">
        <v>325</v>
      </c>
      <c r="B60" s="125" t="s">
        <v>234</v>
      </c>
      <c r="C60" s="125" t="s">
        <v>205</v>
      </c>
      <c r="D60" s="125" t="s">
        <v>453</v>
      </c>
      <c r="E60" s="125" t="s">
        <v>205</v>
      </c>
      <c r="F60" s="126">
        <v>25661310.23</v>
      </c>
      <c r="G60" s="126">
        <v>13005419.82</v>
      </c>
      <c r="H60" s="126">
        <v>12930515.15</v>
      </c>
      <c r="I60" s="123">
        <v>0</v>
      </c>
    </row>
    <row r="61" spans="1:9" ht="18.75" customHeight="1">
      <c r="A61" s="116" t="s">
        <v>243</v>
      </c>
      <c r="B61" s="125" t="s">
        <v>235</v>
      </c>
      <c r="C61" s="125" t="s">
        <v>236</v>
      </c>
      <c r="D61" s="125" t="s">
        <v>453</v>
      </c>
      <c r="E61" s="125" t="s">
        <v>205</v>
      </c>
      <c r="F61" s="126">
        <v>25661310.23</v>
      </c>
      <c r="G61" s="126">
        <v>13005419.82</v>
      </c>
      <c r="H61" s="126">
        <v>12930515.15</v>
      </c>
      <c r="I61" s="123">
        <v>0</v>
      </c>
    </row>
    <row r="62" spans="1:9" ht="18.75" customHeight="1">
      <c r="A62" s="116" t="s">
        <v>454</v>
      </c>
      <c r="B62" s="125" t="s">
        <v>237</v>
      </c>
      <c r="C62" s="125" t="s">
        <v>236</v>
      </c>
      <c r="D62" s="125" t="s">
        <v>453</v>
      </c>
      <c r="E62" s="125" t="s">
        <v>455</v>
      </c>
      <c r="F62" s="126">
        <v>8815770</v>
      </c>
      <c r="G62" s="126">
        <v>0</v>
      </c>
      <c r="H62" s="126">
        <v>0</v>
      </c>
      <c r="I62" s="123">
        <v>0</v>
      </c>
    </row>
    <row r="63" spans="1:9" ht="18.75" customHeight="1">
      <c r="A63" s="116" t="s">
        <v>329</v>
      </c>
      <c r="B63" s="125" t="s">
        <v>237</v>
      </c>
      <c r="C63" s="125" t="s">
        <v>236</v>
      </c>
      <c r="D63" s="125" t="s">
        <v>453</v>
      </c>
      <c r="E63" s="125" t="s">
        <v>240</v>
      </c>
      <c r="F63" s="126">
        <v>1487566.76</v>
      </c>
      <c r="G63" s="126">
        <v>2023390.58</v>
      </c>
      <c r="H63" s="126">
        <v>2057755.88</v>
      </c>
      <c r="I63" s="123">
        <v>0</v>
      </c>
    </row>
    <row r="64" spans="1:9" ht="18.75" customHeight="1">
      <c r="A64" s="116" t="s">
        <v>326</v>
      </c>
      <c r="B64" s="125" t="s">
        <v>237</v>
      </c>
      <c r="C64" s="125" t="s">
        <v>236</v>
      </c>
      <c r="D64" s="125" t="s">
        <v>453</v>
      </c>
      <c r="E64" s="125" t="s">
        <v>242</v>
      </c>
      <c r="F64" s="126">
        <v>7271905.5800000001</v>
      </c>
      <c r="G64" s="126">
        <v>6249001.7800000003</v>
      </c>
      <c r="H64" s="126">
        <v>6386275.1299999999</v>
      </c>
      <c r="I64" s="123">
        <v>0</v>
      </c>
    </row>
    <row r="65" spans="1:9" ht="18.75" customHeight="1">
      <c r="A65" s="116" t="s">
        <v>330</v>
      </c>
      <c r="B65" s="125" t="s">
        <v>237</v>
      </c>
      <c r="C65" s="125" t="s">
        <v>236</v>
      </c>
      <c r="D65" s="125" t="s">
        <v>453</v>
      </c>
      <c r="E65" s="125" t="s">
        <v>241</v>
      </c>
      <c r="F65" s="126">
        <v>1667955.4</v>
      </c>
      <c r="G65" s="126">
        <v>2092366.51</v>
      </c>
      <c r="H65" s="126">
        <v>1984884.99</v>
      </c>
      <c r="I65" s="123">
        <v>0</v>
      </c>
    </row>
    <row r="66" spans="1:9" ht="18.75" customHeight="1">
      <c r="A66" s="116" t="s">
        <v>328</v>
      </c>
      <c r="B66" s="125" t="s">
        <v>237</v>
      </c>
      <c r="C66" s="125" t="s">
        <v>236</v>
      </c>
      <c r="D66" s="125" t="s">
        <v>453</v>
      </c>
      <c r="E66" s="125" t="s">
        <v>239</v>
      </c>
      <c r="F66" s="126">
        <v>484695.52</v>
      </c>
      <c r="G66" s="126">
        <v>484695.53</v>
      </c>
      <c r="H66" s="126">
        <v>484695.53</v>
      </c>
      <c r="I66" s="123">
        <v>0</v>
      </c>
    </row>
    <row r="67" spans="1:9" ht="18.75" customHeight="1">
      <c r="A67" s="116" t="s">
        <v>332</v>
      </c>
      <c r="B67" s="125" t="s">
        <v>237</v>
      </c>
      <c r="C67" s="125" t="s">
        <v>236</v>
      </c>
      <c r="D67" s="125" t="s">
        <v>453</v>
      </c>
      <c r="E67" s="125" t="s">
        <v>247</v>
      </c>
      <c r="F67" s="126">
        <v>934758.08</v>
      </c>
      <c r="G67" s="126">
        <v>522002.68</v>
      </c>
      <c r="H67" s="126">
        <v>561250.43999999994</v>
      </c>
      <c r="I67" s="123">
        <v>0</v>
      </c>
    </row>
    <row r="68" spans="1:9" ht="18.75" customHeight="1">
      <c r="A68" s="116" t="s">
        <v>332</v>
      </c>
      <c r="B68" s="125" t="s">
        <v>237</v>
      </c>
      <c r="C68" s="125" t="s">
        <v>236</v>
      </c>
      <c r="D68" s="125" t="s">
        <v>453</v>
      </c>
      <c r="E68" s="125" t="s">
        <v>246</v>
      </c>
      <c r="F68" s="126">
        <v>28117.07</v>
      </c>
      <c r="G68" s="126">
        <v>9117.07</v>
      </c>
      <c r="H68" s="126">
        <v>9117.07</v>
      </c>
      <c r="I68" s="123">
        <v>0</v>
      </c>
    </row>
    <row r="69" spans="1:9" ht="18.75" customHeight="1">
      <c r="A69" s="116" t="s">
        <v>332</v>
      </c>
      <c r="B69" s="125" t="s">
        <v>237</v>
      </c>
      <c r="C69" s="125" t="s">
        <v>236</v>
      </c>
      <c r="D69" s="125" t="s">
        <v>453</v>
      </c>
      <c r="E69" s="125" t="s">
        <v>248</v>
      </c>
      <c r="F69" s="126">
        <v>1029026.4</v>
      </c>
      <c r="G69" s="126">
        <v>1029026.4</v>
      </c>
      <c r="H69" s="126">
        <v>1029026.4</v>
      </c>
      <c r="I69" s="123">
        <v>0</v>
      </c>
    </row>
    <row r="70" spans="1:9" ht="18.75" customHeight="1">
      <c r="A70" s="116" t="s">
        <v>332</v>
      </c>
      <c r="B70" s="125" t="s">
        <v>237</v>
      </c>
      <c r="C70" s="125" t="s">
        <v>236</v>
      </c>
      <c r="D70" s="125" t="s">
        <v>453</v>
      </c>
      <c r="E70" s="125" t="s">
        <v>245</v>
      </c>
      <c r="F70" s="126">
        <v>51330</v>
      </c>
      <c r="G70" s="126">
        <v>51330</v>
      </c>
      <c r="H70" s="126">
        <v>51330</v>
      </c>
      <c r="I70" s="123">
        <v>0</v>
      </c>
    </row>
    <row r="71" spans="1:9" ht="18.75" customHeight="1">
      <c r="A71" s="116" t="s">
        <v>331</v>
      </c>
      <c r="B71" s="125" t="s">
        <v>237</v>
      </c>
      <c r="C71" s="125" t="s">
        <v>236</v>
      </c>
      <c r="D71" s="125" t="s">
        <v>453</v>
      </c>
      <c r="E71" s="125" t="s">
        <v>244</v>
      </c>
      <c r="F71" s="126">
        <v>3600401.26</v>
      </c>
      <c r="G71" s="126">
        <v>254705.11</v>
      </c>
      <c r="H71" s="126">
        <v>76395.55</v>
      </c>
      <c r="I71" s="123">
        <v>0</v>
      </c>
    </row>
    <row r="72" spans="1:9" ht="18.75" customHeight="1">
      <c r="A72" s="116" t="s">
        <v>327</v>
      </c>
      <c r="B72" s="125" t="s">
        <v>237</v>
      </c>
      <c r="C72" s="125" t="s">
        <v>236</v>
      </c>
      <c r="D72" s="125" t="s">
        <v>453</v>
      </c>
      <c r="E72" s="125" t="s">
        <v>238</v>
      </c>
      <c r="F72" s="126">
        <v>289784.15999999997</v>
      </c>
      <c r="G72" s="126">
        <v>289784.15999999997</v>
      </c>
      <c r="H72" s="126">
        <v>289784.15999999997</v>
      </c>
      <c r="I72" s="123">
        <v>0</v>
      </c>
    </row>
    <row r="73" spans="1:9" ht="18.75" customHeight="1">
      <c r="A73" s="113" t="s">
        <v>159</v>
      </c>
      <c r="B73" s="164" t="s">
        <v>249</v>
      </c>
      <c r="C73" s="164" t="s">
        <v>250</v>
      </c>
      <c r="D73" s="125" t="s">
        <v>453</v>
      </c>
      <c r="E73" s="125" t="s">
        <v>205</v>
      </c>
      <c r="F73" s="123">
        <v>0</v>
      </c>
      <c r="G73" s="123">
        <v>0</v>
      </c>
      <c r="H73" s="123">
        <v>0</v>
      </c>
      <c r="I73" s="123">
        <v>0</v>
      </c>
    </row>
    <row r="74" spans="1:9" ht="18.75" customHeight="1">
      <c r="A74" s="117" t="s">
        <v>333</v>
      </c>
      <c r="B74" s="163" t="s">
        <v>251</v>
      </c>
      <c r="C74" s="163" t="s">
        <v>214</v>
      </c>
      <c r="D74" s="125" t="s">
        <v>453</v>
      </c>
      <c r="E74" s="125" t="s">
        <v>205</v>
      </c>
      <c r="F74" s="123">
        <v>0</v>
      </c>
      <c r="G74" s="123">
        <v>0</v>
      </c>
      <c r="H74" s="123">
        <v>0</v>
      </c>
      <c r="I74" s="123">
        <v>0</v>
      </c>
    </row>
    <row r="75" spans="1:9" ht="18.75" customHeight="1">
      <c r="A75" s="117" t="s">
        <v>334</v>
      </c>
      <c r="B75" s="163" t="s">
        <v>252</v>
      </c>
      <c r="C75" s="163" t="s">
        <v>214</v>
      </c>
      <c r="D75" s="125" t="s">
        <v>453</v>
      </c>
      <c r="E75" s="125" t="s">
        <v>205</v>
      </c>
      <c r="F75" s="123">
        <v>0</v>
      </c>
      <c r="G75" s="123">
        <v>0</v>
      </c>
      <c r="H75" s="123">
        <v>0</v>
      </c>
      <c r="I75" s="123">
        <v>0</v>
      </c>
    </row>
    <row r="76" spans="1:9" ht="18.75" customHeight="1">
      <c r="A76" s="117" t="s">
        <v>335</v>
      </c>
      <c r="B76" s="163" t="s">
        <v>253</v>
      </c>
      <c r="C76" s="163" t="s">
        <v>214</v>
      </c>
      <c r="D76" s="125" t="s">
        <v>453</v>
      </c>
      <c r="E76" s="125" t="s">
        <v>205</v>
      </c>
      <c r="F76" s="123">
        <v>0</v>
      </c>
      <c r="G76" s="123">
        <v>0</v>
      </c>
      <c r="H76" s="123">
        <v>0</v>
      </c>
      <c r="I76" s="123">
        <v>0</v>
      </c>
    </row>
    <row r="77" spans="1:9" ht="18.75" customHeight="1"/>
  </sheetData>
  <mergeCells count="23">
    <mergeCell ref="I28:I29"/>
    <mergeCell ref="B17:D17"/>
    <mergeCell ref="B19:F19"/>
    <mergeCell ref="B22:F22"/>
    <mergeCell ref="A25:I25"/>
    <mergeCell ref="A27:A29"/>
    <mergeCell ref="B27:B29"/>
    <mergeCell ref="C27:C29"/>
    <mergeCell ref="D27:D29"/>
    <mergeCell ref="E27:E29"/>
    <mergeCell ref="F27:I27"/>
    <mergeCell ref="H9:I9"/>
    <mergeCell ref="H10:I10"/>
    <mergeCell ref="H12:I12"/>
    <mergeCell ref="A14:H14"/>
    <mergeCell ref="A15:H15"/>
    <mergeCell ref="I15:I16"/>
    <mergeCell ref="H8:I8"/>
    <mergeCell ref="F1:I1"/>
    <mergeCell ref="F2:I2"/>
    <mergeCell ref="H5:I5"/>
    <mergeCell ref="H6:I6"/>
    <mergeCell ref="H7:I7"/>
  </mergeCells>
  <pageMargins left="0.59055118110236227" right="0.51181102362204722" top="0.78740157480314965" bottom="0.31496062992125984" header="0.19685039370078741" footer="0.19685039370078741"/>
  <pageSetup paperSize="9" scale="56" orientation="portrait" r:id="rId1"/>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topLeftCell="A7" workbookViewId="0">
      <selection activeCell="CW10" sqref="CW10"/>
    </sheetView>
  </sheetViews>
  <sheetFormatPr defaultRowHeight="10.15" customHeight="1"/>
  <cols>
    <col min="1" max="25" width="0.85546875" style="100" customWidth="1"/>
    <col min="26" max="26" width="3.28515625" style="100" customWidth="1"/>
    <col min="27" max="27" width="2" style="100" customWidth="1"/>
    <col min="28" max="69" width="0.85546875" style="100" customWidth="1"/>
    <col min="70" max="70" width="1.7109375" style="100" customWidth="1"/>
    <col min="71" max="99" width="0.85546875" style="100" customWidth="1"/>
    <col min="100" max="100" width="8.7109375" style="100" customWidth="1"/>
    <col min="101" max="101" width="15.85546875" style="100" customWidth="1"/>
    <col min="102" max="102" width="15.28515625" style="100" customWidth="1"/>
    <col min="103" max="103" width="14.28515625" style="100" customWidth="1"/>
    <col min="104" max="104" width="11.7109375" style="100" customWidth="1"/>
    <col min="105" max="16384" width="9.140625" style="100"/>
  </cols>
  <sheetData>
    <row r="1" spans="1:104" ht="22.5" customHeight="1">
      <c r="B1" s="242" t="s">
        <v>150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row>
    <row r="2" spans="1:104" ht="15"/>
    <row r="3" spans="1:104" ht="11.25" customHeight="1">
      <c r="A3" s="237" t="s">
        <v>254</v>
      </c>
      <c r="B3" s="237"/>
      <c r="C3" s="237"/>
      <c r="D3" s="237"/>
      <c r="E3" s="237"/>
      <c r="F3" s="237"/>
      <c r="G3" s="237"/>
      <c r="H3" s="237"/>
      <c r="I3" s="241" t="s">
        <v>3</v>
      </c>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37" t="s">
        <v>255</v>
      </c>
      <c r="CO3" s="237"/>
      <c r="CP3" s="237"/>
      <c r="CQ3" s="237"/>
      <c r="CR3" s="237"/>
      <c r="CS3" s="237"/>
      <c r="CT3" s="237"/>
      <c r="CU3" s="237"/>
      <c r="CV3" s="237" t="s">
        <v>256</v>
      </c>
      <c r="CW3" s="241" t="s">
        <v>5</v>
      </c>
      <c r="CX3" s="241"/>
      <c r="CY3" s="241"/>
      <c r="CZ3" s="241"/>
    </row>
    <row r="4" spans="1:104" ht="11.25" customHeight="1">
      <c r="A4" s="237"/>
      <c r="B4" s="237"/>
      <c r="C4" s="237"/>
      <c r="D4" s="237"/>
      <c r="E4" s="237"/>
      <c r="F4" s="237"/>
      <c r="G4" s="237"/>
      <c r="H4" s="237"/>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37"/>
      <c r="CO4" s="237"/>
      <c r="CP4" s="237"/>
      <c r="CQ4" s="237"/>
      <c r="CR4" s="237"/>
      <c r="CS4" s="237"/>
      <c r="CT4" s="237"/>
      <c r="CU4" s="237"/>
      <c r="CV4" s="237"/>
      <c r="CW4" s="111" t="s">
        <v>196</v>
      </c>
      <c r="CX4" s="111" t="s">
        <v>197</v>
      </c>
      <c r="CY4" s="111" t="s">
        <v>198</v>
      </c>
      <c r="CZ4" s="237" t="s">
        <v>6</v>
      </c>
    </row>
    <row r="5" spans="1:104" ht="39" customHeight="1">
      <c r="A5" s="237"/>
      <c r="B5" s="237"/>
      <c r="C5" s="237"/>
      <c r="D5" s="237"/>
      <c r="E5" s="237"/>
      <c r="F5" s="237"/>
      <c r="G5" s="237"/>
      <c r="H5" s="237"/>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37"/>
      <c r="CO5" s="237"/>
      <c r="CP5" s="237"/>
      <c r="CQ5" s="237"/>
      <c r="CR5" s="237"/>
      <c r="CS5" s="237"/>
      <c r="CT5" s="237"/>
      <c r="CU5" s="237"/>
      <c r="CV5" s="237"/>
      <c r="CW5" s="109" t="s">
        <v>257</v>
      </c>
      <c r="CX5" s="127" t="s">
        <v>258</v>
      </c>
      <c r="CY5" s="127" t="s">
        <v>259</v>
      </c>
      <c r="CZ5" s="237"/>
    </row>
    <row r="6" spans="1:104" ht="10.9" customHeight="1">
      <c r="A6" s="248" t="s">
        <v>202</v>
      </c>
      <c r="B6" s="248"/>
      <c r="C6" s="248"/>
      <c r="D6" s="248"/>
      <c r="E6" s="248"/>
      <c r="F6" s="248"/>
      <c r="G6" s="248"/>
      <c r="H6" s="248"/>
      <c r="I6" s="248" t="s">
        <v>109</v>
      </c>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t="s">
        <v>110</v>
      </c>
      <c r="CO6" s="248"/>
      <c r="CP6" s="248"/>
      <c r="CQ6" s="248"/>
      <c r="CR6" s="248"/>
      <c r="CS6" s="248"/>
      <c r="CT6" s="248"/>
      <c r="CU6" s="248"/>
      <c r="CV6" s="110" t="s">
        <v>114</v>
      </c>
      <c r="CW6" s="110" t="s">
        <v>116</v>
      </c>
      <c r="CX6" s="110" t="s">
        <v>117</v>
      </c>
      <c r="CY6" s="110" t="s">
        <v>118</v>
      </c>
      <c r="CZ6" s="110" t="s">
        <v>203</v>
      </c>
    </row>
    <row r="7" spans="1:104" ht="18" customHeight="1">
      <c r="A7" s="249">
        <v>1</v>
      </c>
      <c r="B7" s="249"/>
      <c r="C7" s="249"/>
      <c r="D7" s="249"/>
      <c r="E7" s="249"/>
      <c r="F7" s="249"/>
      <c r="G7" s="249"/>
      <c r="H7" s="249"/>
      <c r="I7" s="250" t="s">
        <v>260</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1" t="s">
        <v>261</v>
      </c>
      <c r="CO7" s="251"/>
      <c r="CP7" s="251"/>
      <c r="CQ7" s="251"/>
      <c r="CR7" s="251"/>
      <c r="CS7" s="251"/>
      <c r="CT7" s="251"/>
      <c r="CU7" s="251"/>
      <c r="CV7" s="122" t="s">
        <v>295</v>
      </c>
      <c r="CW7" s="123">
        <f>CW12+CW19+CW10</f>
        <v>25661310.23</v>
      </c>
      <c r="CX7" s="123">
        <v>13005419.82</v>
      </c>
      <c r="CY7" s="123">
        <v>12930515.15</v>
      </c>
      <c r="CZ7" s="123">
        <v>0</v>
      </c>
    </row>
    <row r="8" spans="1:104" ht="24" customHeight="1">
      <c r="A8" s="243" t="s">
        <v>102</v>
      </c>
      <c r="B8" s="243"/>
      <c r="C8" s="243"/>
      <c r="D8" s="243"/>
      <c r="E8" s="243"/>
      <c r="F8" s="243"/>
      <c r="G8" s="243"/>
      <c r="H8" s="243"/>
      <c r="I8" s="244" t="s">
        <v>336</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6" t="s">
        <v>262</v>
      </c>
      <c r="CO8" s="246"/>
      <c r="CP8" s="246"/>
      <c r="CQ8" s="246"/>
      <c r="CR8" s="246"/>
      <c r="CS8" s="246"/>
      <c r="CT8" s="246"/>
      <c r="CU8" s="246"/>
      <c r="CV8" s="122" t="s">
        <v>337</v>
      </c>
      <c r="CW8" s="123">
        <v>0</v>
      </c>
      <c r="CX8" s="123">
        <v>0</v>
      </c>
      <c r="CY8" s="123">
        <v>0</v>
      </c>
      <c r="CZ8" s="123">
        <v>0</v>
      </c>
    </row>
    <row r="9" spans="1:104" ht="24" customHeight="1">
      <c r="A9" s="243" t="s">
        <v>103</v>
      </c>
      <c r="B9" s="243"/>
      <c r="C9" s="243"/>
      <c r="D9" s="243"/>
      <c r="E9" s="243"/>
      <c r="F9" s="243"/>
      <c r="G9" s="243"/>
      <c r="H9" s="243"/>
      <c r="I9" s="247" t="s">
        <v>338</v>
      </c>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6" t="s">
        <v>263</v>
      </c>
      <c r="CO9" s="246"/>
      <c r="CP9" s="246"/>
      <c r="CQ9" s="246"/>
      <c r="CR9" s="246"/>
      <c r="CS9" s="246"/>
      <c r="CT9" s="246"/>
      <c r="CU9" s="246"/>
      <c r="CV9" s="122" t="s">
        <v>295</v>
      </c>
      <c r="CW9" s="123">
        <v>0</v>
      </c>
      <c r="CX9" s="123">
        <v>0</v>
      </c>
      <c r="CY9" s="123">
        <v>0</v>
      </c>
      <c r="CZ9" s="123">
        <v>0</v>
      </c>
    </row>
    <row r="10" spans="1:104" ht="24" customHeight="1">
      <c r="A10" s="243" t="s">
        <v>104</v>
      </c>
      <c r="B10" s="243"/>
      <c r="C10" s="243"/>
      <c r="D10" s="243"/>
      <c r="E10" s="243"/>
      <c r="F10" s="243"/>
      <c r="G10" s="243"/>
      <c r="H10" s="243"/>
      <c r="I10" s="247" t="s">
        <v>339</v>
      </c>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6" t="s">
        <v>264</v>
      </c>
      <c r="CO10" s="246"/>
      <c r="CP10" s="246"/>
      <c r="CQ10" s="246"/>
      <c r="CR10" s="246"/>
      <c r="CS10" s="246"/>
      <c r="CT10" s="246"/>
      <c r="CU10" s="246"/>
      <c r="CV10" s="122" t="s">
        <v>337</v>
      </c>
      <c r="CW10" s="123">
        <v>1066553.75</v>
      </c>
      <c r="CX10" s="123">
        <v>0</v>
      </c>
      <c r="CY10" s="123">
        <v>0</v>
      </c>
      <c r="CZ10" s="123">
        <v>0</v>
      </c>
    </row>
    <row r="11" spans="1:104" ht="24" customHeight="1">
      <c r="A11" s="243" t="s">
        <v>105</v>
      </c>
      <c r="B11" s="243"/>
      <c r="C11" s="243"/>
      <c r="D11" s="243"/>
      <c r="E11" s="243"/>
      <c r="F11" s="243"/>
      <c r="G11" s="243"/>
      <c r="H11" s="243"/>
      <c r="I11" s="247" t="s">
        <v>340</v>
      </c>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6" t="s">
        <v>265</v>
      </c>
      <c r="CO11" s="246"/>
      <c r="CP11" s="246"/>
      <c r="CQ11" s="246"/>
      <c r="CR11" s="246"/>
      <c r="CS11" s="246"/>
      <c r="CT11" s="246"/>
      <c r="CU11" s="246"/>
      <c r="CV11" s="122" t="s">
        <v>295</v>
      </c>
      <c r="CW11" s="123">
        <v>24356743.59</v>
      </c>
      <c r="CX11" s="123">
        <v>13005419.82</v>
      </c>
      <c r="CY11" s="123">
        <v>12930515.15</v>
      </c>
      <c r="CZ11" s="123">
        <v>0</v>
      </c>
    </row>
    <row r="12" spans="1:104" ht="24" customHeight="1">
      <c r="A12" s="243" t="s">
        <v>266</v>
      </c>
      <c r="B12" s="243"/>
      <c r="C12" s="243"/>
      <c r="D12" s="243"/>
      <c r="E12" s="243"/>
      <c r="F12" s="243"/>
      <c r="G12" s="243"/>
      <c r="H12" s="243"/>
      <c r="I12" s="247" t="s">
        <v>341</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6" t="s">
        <v>267</v>
      </c>
      <c r="CO12" s="246"/>
      <c r="CP12" s="246"/>
      <c r="CQ12" s="246"/>
      <c r="CR12" s="246"/>
      <c r="CS12" s="246"/>
      <c r="CT12" s="246"/>
      <c r="CU12" s="246"/>
      <c r="CV12" s="122" t="s">
        <v>295</v>
      </c>
      <c r="CW12" s="123">
        <v>19000450.609999999</v>
      </c>
      <c r="CX12" s="123">
        <v>7945440</v>
      </c>
      <c r="CY12" s="123">
        <v>8148592.71</v>
      </c>
      <c r="CZ12" s="123">
        <v>0</v>
      </c>
    </row>
    <row r="13" spans="1:104" ht="24" customHeight="1">
      <c r="A13" s="243" t="s">
        <v>268</v>
      </c>
      <c r="B13" s="243"/>
      <c r="C13" s="243"/>
      <c r="D13" s="243"/>
      <c r="E13" s="243"/>
      <c r="F13" s="243"/>
      <c r="G13" s="243"/>
      <c r="H13" s="243"/>
      <c r="I13" s="252" t="s">
        <v>342</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46" t="s">
        <v>269</v>
      </c>
      <c r="CO13" s="246"/>
      <c r="CP13" s="246"/>
      <c r="CQ13" s="246"/>
      <c r="CR13" s="246"/>
      <c r="CS13" s="246"/>
      <c r="CT13" s="246"/>
      <c r="CU13" s="246"/>
      <c r="CV13" s="122" t="s">
        <v>295</v>
      </c>
      <c r="CW13" s="123">
        <v>0</v>
      </c>
      <c r="CX13" s="123">
        <v>0</v>
      </c>
      <c r="CY13" s="123">
        <v>0</v>
      </c>
      <c r="CZ13" s="123">
        <v>0</v>
      </c>
    </row>
    <row r="14" spans="1:104" ht="24" customHeight="1">
      <c r="A14" s="243" t="s">
        <v>270</v>
      </c>
      <c r="B14" s="243"/>
      <c r="C14" s="243"/>
      <c r="D14" s="243"/>
      <c r="E14" s="243"/>
      <c r="F14" s="243"/>
      <c r="G14" s="243"/>
      <c r="H14" s="243"/>
      <c r="I14" s="252" t="s">
        <v>343</v>
      </c>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46" t="s">
        <v>271</v>
      </c>
      <c r="CO14" s="246"/>
      <c r="CP14" s="246"/>
      <c r="CQ14" s="246"/>
      <c r="CR14" s="246"/>
      <c r="CS14" s="246"/>
      <c r="CT14" s="246"/>
      <c r="CU14" s="246"/>
      <c r="CV14" s="122" t="s">
        <v>295</v>
      </c>
      <c r="CW14" s="123">
        <v>19000450.609999999</v>
      </c>
      <c r="CX14" s="123">
        <v>7945440</v>
      </c>
      <c r="CY14" s="123">
        <v>8148592.71</v>
      </c>
      <c r="CZ14" s="123">
        <v>0</v>
      </c>
    </row>
    <row r="15" spans="1:104" ht="24" customHeight="1">
      <c r="A15" s="243" t="s">
        <v>272</v>
      </c>
      <c r="B15" s="243"/>
      <c r="C15" s="243"/>
      <c r="D15" s="243"/>
      <c r="E15" s="243"/>
      <c r="F15" s="243"/>
      <c r="G15" s="243"/>
      <c r="H15" s="243"/>
      <c r="I15" s="247" t="s">
        <v>344</v>
      </c>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6" t="s">
        <v>273</v>
      </c>
      <c r="CO15" s="246"/>
      <c r="CP15" s="246"/>
      <c r="CQ15" s="246"/>
      <c r="CR15" s="246"/>
      <c r="CS15" s="246"/>
      <c r="CT15" s="246"/>
      <c r="CU15" s="246"/>
      <c r="CV15" s="122" t="s">
        <v>295</v>
      </c>
      <c r="CW15" s="123">
        <v>0</v>
      </c>
      <c r="CX15" s="123">
        <v>0</v>
      </c>
      <c r="CY15" s="123">
        <v>0</v>
      </c>
      <c r="CZ15" s="123">
        <v>0</v>
      </c>
    </row>
    <row r="16" spans="1:104" ht="24" customHeight="1">
      <c r="A16" s="243" t="s">
        <v>274</v>
      </c>
      <c r="B16" s="243"/>
      <c r="C16" s="243"/>
      <c r="D16" s="243"/>
      <c r="E16" s="243"/>
      <c r="F16" s="243"/>
      <c r="G16" s="243"/>
      <c r="H16" s="243"/>
      <c r="I16" s="252" t="s">
        <v>342</v>
      </c>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46" t="s">
        <v>275</v>
      </c>
      <c r="CO16" s="246"/>
      <c r="CP16" s="246"/>
      <c r="CQ16" s="246"/>
      <c r="CR16" s="246"/>
      <c r="CS16" s="246"/>
      <c r="CT16" s="246"/>
      <c r="CU16" s="246"/>
      <c r="CV16" s="122" t="s">
        <v>295</v>
      </c>
      <c r="CW16" s="123">
        <v>0</v>
      </c>
      <c r="CX16" s="123">
        <v>0</v>
      </c>
      <c r="CY16" s="123">
        <v>0</v>
      </c>
      <c r="CZ16" s="123">
        <v>0</v>
      </c>
    </row>
    <row r="17" spans="1:104" ht="24" customHeight="1">
      <c r="A17" s="243" t="s">
        <v>276</v>
      </c>
      <c r="B17" s="243"/>
      <c r="C17" s="243"/>
      <c r="D17" s="243"/>
      <c r="E17" s="243"/>
      <c r="F17" s="243"/>
      <c r="G17" s="243"/>
      <c r="H17" s="243"/>
      <c r="I17" s="252" t="s">
        <v>343</v>
      </c>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46" t="s">
        <v>277</v>
      </c>
      <c r="CO17" s="246"/>
      <c r="CP17" s="246"/>
      <c r="CQ17" s="246"/>
      <c r="CR17" s="246"/>
      <c r="CS17" s="246"/>
      <c r="CT17" s="246"/>
      <c r="CU17" s="246"/>
      <c r="CV17" s="122" t="s">
        <v>295</v>
      </c>
      <c r="CW17" s="123">
        <v>0</v>
      </c>
      <c r="CX17" s="123">
        <v>0</v>
      </c>
      <c r="CY17" s="123">
        <v>0</v>
      </c>
      <c r="CZ17" s="123">
        <v>0</v>
      </c>
    </row>
    <row r="18" spans="1:104" ht="32.25" customHeight="1">
      <c r="A18" s="243" t="s">
        <v>278</v>
      </c>
      <c r="B18" s="243"/>
      <c r="C18" s="243"/>
      <c r="D18" s="243"/>
      <c r="E18" s="243"/>
      <c r="F18" s="243"/>
      <c r="G18" s="243"/>
      <c r="H18" s="243"/>
      <c r="I18" s="252" t="s">
        <v>345</v>
      </c>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46" t="s">
        <v>279</v>
      </c>
      <c r="CO18" s="246"/>
      <c r="CP18" s="246"/>
      <c r="CQ18" s="246"/>
      <c r="CR18" s="246"/>
      <c r="CS18" s="246"/>
      <c r="CT18" s="246"/>
      <c r="CU18" s="246"/>
      <c r="CV18" s="122" t="s">
        <v>295</v>
      </c>
      <c r="CW18" s="123">
        <v>0</v>
      </c>
      <c r="CX18" s="123">
        <v>0</v>
      </c>
      <c r="CY18" s="123">
        <v>0</v>
      </c>
      <c r="CZ18" s="123">
        <v>0</v>
      </c>
    </row>
    <row r="19" spans="1:104" ht="24" customHeight="1">
      <c r="A19" s="243" t="s">
        <v>280</v>
      </c>
      <c r="B19" s="243"/>
      <c r="C19" s="243"/>
      <c r="D19" s="243"/>
      <c r="E19" s="243"/>
      <c r="F19" s="243"/>
      <c r="G19" s="243"/>
      <c r="H19" s="243"/>
      <c r="I19" s="252" t="s">
        <v>346</v>
      </c>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46" t="s">
        <v>283</v>
      </c>
      <c r="CO19" s="246"/>
      <c r="CP19" s="246"/>
      <c r="CQ19" s="246"/>
      <c r="CR19" s="246"/>
      <c r="CS19" s="246"/>
      <c r="CT19" s="246"/>
      <c r="CU19" s="246"/>
      <c r="CV19" s="122" t="s">
        <v>295</v>
      </c>
      <c r="CW19" s="123">
        <f>CW21</f>
        <v>5594305.8700000001</v>
      </c>
      <c r="CX19" s="123">
        <v>5059979.82</v>
      </c>
      <c r="CY19" s="123">
        <v>4781922.4400000004</v>
      </c>
      <c r="CZ19" s="123">
        <v>0</v>
      </c>
    </row>
    <row r="20" spans="1:104" ht="24" customHeight="1">
      <c r="A20" s="243" t="s">
        <v>281</v>
      </c>
      <c r="B20" s="243"/>
      <c r="C20" s="243"/>
      <c r="D20" s="243"/>
      <c r="E20" s="243"/>
      <c r="F20" s="243"/>
      <c r="G20" s="243"/>
      <c r="H20" s="243"/>
      <c r="I20" s="252" t="s">
        <v>342</v>
      </c>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3"/>
      <c r="BZ20" s="253"/>
      <c r="CA20" s="253"/>
      <c r="CB20" s="253"/>
      <c r="CC20" s="253"/>
      <c r="CD20" s="253"/>
      <c r="CE20" s="253"/>
      <c r="CF20" s="253"/>
      <c r="CG20" s="253"/>
      <c r="CH20" s="253"/>
      <c r="CI20" s="253"/>
      <c r="CJ20" s="253"/>
      <c r="CK20" s="253"/>
      <c r="CL20" s="253"/>
      <c r="CM20" s="253"/>
      <c r="CN20" s="246" t="s">
        <v>284</v>
      </c>
      <c r="CO20" s="246"/>
      <c r="CP20" s="246"/>
      <c r="CQ20" s="246"/>
      <c r="CR20" s="246"/>
      <c r="CS20" s="246"/>
      <c r="CT20" s="246"/>
      <c r="CU20" s="246"/>
      <c r="CV20" s="122" t="s">
        <v>295</v>
      </c>
      <c r="CW20" s="123">
        <v>0</v>
      </c>
      <c r="CX20" s="123">
        <v>0</v>
      </c>
      <c r="CY20" s="123">
        <v>0</v>
      </c>
      <c r="CZ20" s="123">
        <v>0</v>
      </c>
    </row>
    <row r="21" spans="1:104" ht="24" customHeight="1">
      <c r="A21" s="243" t="s">
        <v>282</v>
      </c>
      <c r="B21" s="243"/>
      <c r="C21" s="243"/>
      <c r="D21" s="243"/>
      <c r="E21" s="243"/>
      <c r="F21" s="243"/>
      <c r="G21" s="243"/>
      <c r="H21" s="243"/>
      <c r="I21" s="252" t="s">
        <v>343</v>
      </c>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46" t="s">
        <v>285</v>
      </c>
      <c r="CO21" s="246"/>
      <c r="CP21" s="246"/>
      <c r="CQ21" s="246"/>
      <c r="CR21" s="246"/>
      <c r="CS21" s="246"/>
      <c r="CT21" s="246"/>
      <c r="CU21" s="246"/>
      <c r="CV21" s="122" t="s">
        <v>295</v>
      </c>
      <c r="CW21" s="123">
        <f>5356292.98+238012.89</f>
        <v>5594305.8700000001</v>
      </c>
      <c r="CX21" s="123">
        <v>5059979.82</v>
      </c>
      <c r="CY21" s="123">
        <v>4781922.4400000004</v>
      </c>
      <c r="CZ21" s="123">
        <v>0</v>
      </c>
    </row>
    <row r="22" spans="1:104" ht="29.25" customHeight="1">
      <c r="A22" s="249">
        <v>2</v>
      </c>
      <c r="B22" s="249"/>
      <c r="C22" s="249"/>
      <c r="D22" s="249"/>
      <c r="E22" s="249"/>
      <c r="F22" s="249"/>
      <c r="G22" s="249"/>
      <c r="H22" s="249"/>
      <c r="I22" s="254" t="s">
        <v>286</v>
      </c>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s="255"/>
      <c r="CG22" s="255"/>
      <c r="CH22" s="255"/>
      <c r="CI22" s="255"/>
      <c r="CJ22" s="255"/>
      <c r="CK22" s="255"/>
      <c r="CL22" s="255"/>
      <c r="CM22" s="256"/>
      <c r="CN22" s="251" t="s">
        <v>287</v>
      </c>
      <c r="CO22" s="251"/>
      <c r="CP22" s="251"/>
      <c r="CQ22" s="251"/>
      <c r="CR22" s="251"/>
      <c r="CS22" s="251"/>
      <c r="CT22" s="251"/>
      <c r="CU22" s="251"/>
      <c r="CV22" s="122" t="s">
        <v>347</v>
      </c>
      <c r="CW22" s="123">
        <v>0</v>
      </c>
      <c r="CX22" s="123">
        <v>0</v>
      </c>
      <c r="CY22" s="123">
        <v>0</v>
      </c>
      <c r="CZ22" s="123">
        <v>0</v>
      </c>
    </row>
    <row r="23" spans="1:104" ht="24" customHeight="1">
      <c r="A23" s="243" t="s">
        <v>106</v>
      </c>
      <c r="B23" s="243"/>
      <c r="C23" s="243"/>
      <c r="D23" s="243"/>
      <c r="E23" s="243"/>
      <c r="F23" s="243"/>
      <c r="G23" s="243"/>
      <c r="H23" s="243"/>
      <c r="I23" s="252" t="s">
        <v>348</v>
      </c>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53"/>
      <c r="BO23" s="253"/>
      <c r="BP23" s="253"/>
      <c r="BQ23" s="253"/>
      <c r="BR23" s="253"/>
      <c r="BS23" s="253"/>
      <c r="BT23" s="253"/>
      <c r="BU23" s="253"/>
      <c r="BV23" s="253"/>
      <c r="BW23" s="253"/>
      <c r="BX23" s="253"/>
      <c r="BY23" s="253"/>
      <c r="BZ23" s="253"/>
      <c r="CA23" s="253"/>
      <c r="CB23" s="253"/>
      <c r="CC23" s="253"/>
      <c r="CD23" s="253"/>
      <c r="CE23" s="253"/>
      <c r="CF23" s="253"/>
      <c r="CG23" s="253"/>
      <c r="CH23" s="253"/>
      <c r="CI23" s="253"/>
      <c r="CJ23" s="253"/>
      <c r="CK23" s="253"/>
      <c r="CL23" s="253"/>
      <c r="CM23" s="253"/>
      <c r="CN23" s="246" t="s">
        <v>288</v>
      </c>
      <c r="CO23" s="246"/>
      <c r="CP23" s="246"/>
      <c r="CQ23" s="246"/>
      <c r="CR23" s="246"/>
      <c r="CS23" s="246"/>
      <c r="CT23" s="246"/>
      <c r="CU23" s="246"/>
      <c r="CV23" s="122" t="s">
        <v>295</v>
      </c>
      <c r="CW23" s="123">
        <v>0</v>
      </c>
      <c r="CX23" s="123">
        <v>0</v>
      </c>
      <c r="CY23" s="123">
        <v>0</v>
      </c>
      <c r="CZ23" s="123">
        <v>0</v>
      </c>
    </row>
    <row r="24" spans="1:104" ht="24" customHeight="1">
      <c r="A24" s="243" t="s">
        <v>107</v>
      </c>
      <c r="B24" s="243"/>
      <c r="C24" s="243"/>
      <c r="D24" s="243"/>
      <c r="E24" s="243"/>
      <c r="F24" s="243"/>
      <c r="G24" s="243"/>
      <c r="H24" s="243"/>
      <c r="I24" s="252" t="s">
        <v>348</v>
      </c>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3"/>
      <c r="BM24" s="253"/>
      <c r="BN24" s="253"/>
      <c r="BO24" s="253"/>
      <c r="BP24" s="253"/>
      <c r="BQ24" s="253"/>
      <c r="BR24" s="253"/>
      <c r="BS24" s="253"/>
      <c r="BT24" s="253"/>
      <c r="BU24" s="253"/>
      <c r="BV24" s="253"/>
      <c r="BW24" s="253"/>
      <c r="BX24" s="253"/>
      <c r="BY24" s="253"/>
      <c r="BZ24" s="253"/>
      <c r="CA24" s="253"/>
      <c r="CB24" s="253"/>
      <c r="CC24" s="253"/>
      <c r="CD24" s="253"/>
      <c r="CE24" s="253"/>
      <c r="CF24" s="253"/>
      <c r="CG24" s="253"/>
      <c r="CH24" s="253"/>
      <c r="CI24" s="253"/>
      <c r="CJ24" s="253"/>
      <c r="CK24" s="253"/>
      <c r="CL24" s="253"/>
      <c r="CM24" s="253"/>
      <c r="CN24" s="246" t="s">
        <v>288</v>
      </c>
      <c r="CO24" s="246"/>
      <c r="CP24" s="246"/>
      <c r="CQ24" s="246"/>
      <c r="CR24" s="246"/>
      <c r="CS24" s="246"/>
      <c r="CT24" s="246"/>
      <c r="CU24" s="246"/>
      <c r="CV24" s="122" t="s">
        <v>349</v>
      </c>
      <c r="CW24" s="123">
        <v>0</v>
      </c>
      <c r="CX24" s="123">
        <v>0</v>
      </c>
      <c r="CY24" s="123">
        <v>0</v>
      </c>
      <c r="CZ24" s="123">
        <v>0</v>
      </c>
    </row>
    <row r="25" spans="1:104" ht="24" customHeight="1">
      <c r="A25" s="243" t="s">
        <v>108</v>
      </c>
      <c r="B25" s="243"/>
      <c r="C25" s="243"/>
      <c r="D25" s="243"/>
      <c r="E25" s="243"/>
      <c r="F25" s="243"/>
      <c r="G25" s="243"/>
      <c r="H25" s="243"/>
      <c r="I25" s="252" t="s">
        <v>348</v>
      </c>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46" t="s">
        <v>288</v>
      </c>
      <c r="CO25" s="246"/>
      <c r="CP25" s="246"/>
      <c r="CQ25" s="246"/>
      <c r="CR25" s="246"/>
      <c r="CS25" s="246"/>
      <c r="CT25" s="246"/>
      <c r="CU25" s="246"/>
      <c r="CV25" s="122" t="s">
        <v>350</v>
      </c>
      <c r="CW25" s="123">
        <v>0</v>
      </c>
      <c r="CX25" s="123">
        <v>0</v>
      </c>
      <c r="CY25" s="123">
        <v>0</v>
      </c>
      <c r="CZ25" s="123">
        <v>0</v>
      </c>
    </row>
    <row r="26" spans="1:104" ht="27" customHeight="1">
      <c r="A26" s="249">
        <v>3</v>
      </c>
      <c r="B26" s="249"/>
      <c r="C26" s="249"/>
      <c r="D26" s="249"/>
      <c r="E26" s="249"/>
      <c r="F26" s="249"/>
      <c r="G26" s="249"/>
      <c r="H26" s="249"/>
      <c r="I26" s="254" t="s">
        <v>66</v>
      </c>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6"/>
      <c r="CN26" s="251" t="s">
        <v>289</v>
      </c>
      <c r="CO26" s="251"/>
      <c r="CP26" s="251"/>
      <c r="CQ26" s="251"/>
      <c r="CR26" s="251"/>
      <c r="CS26" s="251"/>
      <c r="CT26" s="251"/>
      <c r="CU26" s="251"/>
      <c r="CV26" s="122" t="s">
        <v>347</v>
      </c>
      <c r="CW26" s="123">
        <v>0</v>
      </c>
      <c r="CX26" s="123">
        <v>0</v>
      </c>
      <c r="CY26" s="123">
        <v>0</v>
      </c>
      <c r="CZ26" s="123">
        <v>0</v>
      </c>
    </row>
    <row r="27" spans="1:104" ht="24" customHeight="1">
      <c r="A27" s="243" t="s">
        <v>111</v>
      </c>
      <c r="B27" s="243"/>
      <c r="C27" s="243"/>
      <c r="D27" s="243"/>
      <c r="E27" s="243"/>
      <c r="F27" s="243"/>
      <c r="G27" s="243"/>
      <c r="H27" s="243"/>
      <c r="I27" s="252" t="s">
        <v>348</v>
      </c>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46" t="s">
        <v>290</v>
      </c>
      <c r="CO27" s="246"/>
      <c r="CP27" s="246"/>
      <c r="CQ27" s="246"/>
      <c r="CR27" s="246"/>
      <c r="CS27" s="246"/>
      <c r="CT27" s="246"/>
      <c r="CU27" s="246"/>
      <c r="CV27" s="122" t="s">
        <v>295</v>
      </c>
      <c r="CW27" s="123">
        <v>0</v>
      </c>
      <c r="CX27" s="123">
        <v>0</v>
      </c>
      <c r="CY27" s="123">
        <v>0</v>
      </c>
      <c r="CZ27" s="123">
        <v>0</v>
      </c>
    </row>
    <row r="28" spans="1:104" ht="24" customHeight="1">
      <c r="A28" s="243" t="s">
        <v>112</v>
      </c>
      <c r="B28" s="243"/>
      <c r="C28" s="243"/>
      <c r="D28" s="243"/>
      <c r="E28" s="243"/>
      <c r="F28" s="243"/>
      <c r="G28" s="243"/>
      <c r="H28" s="243"/>
      <c r="I28" s="252" t="s">
        <v>348</v>
      </c>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3"/>
      <c r="BR28" s="253"/>
      <c r="BS28" s="253"/>
      <c r="BT28" s="253"/>
      <c r="BU28" s="253"/>
      <c r="BV28" s="253"/>
      <c r="BW28" s="253"/>
      <c r="BX28" s="253"/>
      <c r="BY28" s="253"/>
      <c r="BZ28" s="253"/>
      <c r="CA28" s="253"/>
      <c r="CB28" s="253"/>
      <c r="CC28" s="253"/>
      <c r="CD28" s="253"/>
      <c r="CE28" s="253"/>
      <c r="CF28" s="253"/>
      <c r="CG28" s="253"/>
      <c r="CH28" s="253"/>
      <c r="CI28" s="253"/>
      <c r="CJ28" s="253"/>
      <c r="CK28" s="253"/>
      <c r="CL28" s="253"/>
      <c r="CM28" s="253"/>
      <c r="CN28" s="246" t="s">
        <v>290</v>
      </c>
      <c r="CO28" s="246"/>
      <c r="CP28" s="246"/>
      <c r="CQ28" s="246"/>
      <c r="CR28" s="246"/>
      <c r="CS28" s="246"/>
      <c r="CT28" s="246"/>
      <c r="CU28" s="246"/>
      <c r="CV28" s="122" t="s">
        <v>349</v>
      </c>
      <c r="CW28" s="123">
        <v>0</v>
      </c>
      <c r="CX28" s="123">
        <v>0</v>
      </c>
      <c r="CY28" s="123">
        <v>0</v>
      </c>
      <c r="CZ28" s="123">
        <v>0</v>
      </c>
    </row>
    <row r="29" spans="1:104" ht="24" customHeight="1">
      <c r="A29" s="243" t="s">
        <v>113</v>
      </c>
      <c r="B29" s="243"/>
      <c r="C29" s="243"/>
      <c r="D29" s="243"/>
      <c r="E29" s="243"/>
      <c r="F29" s="243"/>
      <c r="G29" s="243"/>
      <c r="H29" s="243"/>
      <c r="I29" s="252" t="s">
        <v>348</v>
      </c>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46" t="s">
        <v>290</v>
      </c>
      <c r="CO29" s="246"/>
      <c r="CP29" s="246"/>
      <c r="CQ29" s="246"/>
      <c r="CR29" s="246"/>
      <c r="CS29" s="246"/>
      <c r="CT29" s="246"/>
      <c r="CU29" s="246"/>
      <c r="CV29" s="122" t="s">
        <v>350</v>
      </c>
      <c r="CW29" s="123">
        <v>0</v>
      </c>
      <c r="CX29" s="123">
        <v>0</v>
      </c>
      <c r="CY29" s="123">
        <v>0</v>
      </c>
      <c r="CZ29" s="123">
        <v>0</v>
      </c>
    </row>
    <row r="30" spans="1:104" ht="15"/>
    <row r="31" spans="1:104" ht="27.75" customHeight="1">
      <c r="A31" s="128"/>
      <c r="B31" s="128"/>
      <c r="C31" s="128"/>
      <c r="D31" s="128"/>
      <c r="E31" s="128"/>
      <c r="F31" s="128"/>
      <c r="G31" s="128"/>
      <c r="H31" s="128"/>
      <c r="I31" s="101" t="s">
        <v>292</v>
      </c>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265" t="s">
        <v>98</v>
      </c>
      <c r="AN31" s="265"/>
      <c r="AO31" s="265"/>
      <c r="AP31" s="265"/>
      <c r="AQ31" s="265"/>
      <c r="AR31" s="265"/>
      <c r="AS31" s="265"/>
      <c r="AT31" s="265"/>
      <c r="AU31" s="265"/>
      <c r="AV31" s="265"/>
      <c r="AW31" s="265"/>
      <c r="AX31" s="265"/>
      <c r="AY31" s="265"/>
      <c r="AZ31" s="265"/>
      <c r="BA31" s="265"/>
      <c r="BB31" s="265"/>
      <c r="BC31" s="265"/>
      <c r="BD31" s="265"/>
      <c r="BE31" s="128"/>
      <c r="BF31" s="128"/>
      <c r="BG31" s="265" t="s">
        <v>97</v>
      </c>
      <c r="BH31" s="265"/>
      <c r="BI31" s="265"/>
      <c r="BJ31" s="265"/>
      <c r="BK31" s="265"/>
      <c r="BL31" s="265"/>
      <c r="BM31" s="265"/>
      <c r="BN31" s="265"/>
      <c r="BO31" s="265"/>
      <c r="BP31" s="265"/>
      <c r="BQ31" s="265"/>
      <c r="BR31" s="265"/>
      <c r="BS31" s="265"/>
      <c r="BT31" s="265"/>
      <c r="BU31" s="265"/>
      <c r="BV31" s="265"/>
      <c r="BW31" s="265"/>
      <c r="BX31" s="265"/>
      <c r="BY31" s="128"/>
      <c r="BZ31" s="128"/>
      <c r="CA31" s="258" t="s">
        <v>351</v>
      </c>
      <c r="CB31" s="258"/>
      <c r="CC31" s="258"/>
      <c r="CD31" s="258"/>
      <c r="CE31" s="258"/>
      <c r="CF31" s="258"/>
      <c r="CG31" s="258"/>
      <c r="CH31" s="258"/>
      <c r="CI31" s="258"/>
      <c r="CJ31" s="258"/>
      <c r="CK31" s="258"/>
      <c r="CL31" s="258"/>
      <c r="CM31" s="258"/>
      <c r="CN31" s="258"/>
      <c r="CO31" s="258"/>
      <c r="CP31" s="258"/>
      <c r="CQ31" s="258"/>
      <c r="CR31" s="258"/>
    </row>
    <row r="32" spans="1:104" ht="11.2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266" t="s">
        <v>291</v>
      </c>
      <c r="AN32" s="266"/>
      <c r="AO32" s="266"/>
      <c r="AP32" s="266"/>
      <c r="AQ32" s="266"/>
      <c r="AR32" s="266"/>
      <c r="AS32" s="266"/>
      <c r="AT32" s="266"/>
      <c r="AU32" s="266"/>
      <c r="AV32" s="266"/>
      <c r="AW32" s="266"/>
      <c r="AX32" s="266"/>
      <c r="AY32" s="266"/>
      <c r="AZ32" s="266"/>
      <c r="BA32" s="266"/>
      <c r="BB32" s="266"/>
      <c r="BC32" s="266"/>
      <c r="BD32" s="266"/>
      <c r="BE32" s="128"/>
      <c r="BF32" s="128"/>
      <c r="BG32" s="266" t="s">
        <v>293</v>
      </c>
      <c r="BH32" s="266"/>
      <c r="BI32" s="266"/>
      <c r="BJ32" s="266"/>
      <c r="BK32" s="266"/>
      <c r="BL32" s="266"/>
      <c r="BM32" s="266"/>
      <c r="BN32" s="266"/>
      <c r="BO32" s="266"/>
      <c r="BP32" s="266"/>
      <c r="BQ32" s="266"/>
      <c r="BR32" s="266"/>
      <c r="BS32" s="266"/>
      <c r="BT32" s="266"/>
      <c r="BU32" s="266"/>
      <c r="BV32" s="266"/>
      <c r="BW32" s="266"/>
      <c r="BX32" s="266"/>
      <c r="BY32" s="128"/>
      <c r="BZ32" s="128"/>
      <c r="CA32" s="266" t="s">
        <v>294</v>
      </c>
      <c r="CB32" s="266"/>
      <c r="CC32" s="266"/>
      <c r="CD32" s="266"/>
      <c r="CE32" s="266"/>
      <c r="CF32" s="266"/>
      <c r="CG32" s="266"/>
      <c r="CH32" s="266"/>
      <c r="CI32" s="266"/>
      <c r="CJ32" s="266"/>
      <c r="CK32" s="266"/>
      <c r="CL32" s="266"/>
      <c r="CM32" s="266"/>
      <c r="CN32" s="266"/>
      <c r="CO32" s="266"/>
      <c r="CP32" s="266"/>
      <c r="CQ32" s="266"/>
      <c r="CR32" s="266"/>
    </row>
    <row r="33" spans="1:96" ht="3"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02"/>
      <c r="AN33" s="102"/>
      <c r="AO33" s="102"/>
      <c r="AP33" s="102"/>
      <c r="AQ33" s="102"/>
      <c r="AR33" s="102"/>
      <c r="AS33" s="102"/>
      <c r="AT33" s="102"/>
      <c r="AU33" s="102"/>
      <c r="AV33" s="102"/>
      <c r="AW33" s="102"/>
      <c r="AX33" s="102"/>
      <c r="AY33" s="102"/>
      <c r="AZ33" s="102"/>
      <c r="BA33" s="102"/>
      <c r="BB33" s="102"/>
      <c r="BC33" s="102"/>
      <c r="BD33" s="102"/>
      <c r="BE33" s="128"/>
      <c r="BF33" s="128"/>
      <c r="BG33" s="102"/>
      <c r="BH33" s="102"/>
      <c r="BI33" s="102"/>
      <c r="BJ33" s="102"/>
      <c r="BK33" s="102"/>
      <c r="BL33" s="102"/>
      <c r="BM33" s="102"/>
      <c r="BN33" s="102"/>
      <c r="BO33" s="102"/>
      <c r="BP33" s="102"/>
      <c r="BQ33" s="102"/>
      <c r="BR33" s="102"/>
      <c r="BS33" s="102"/>
      <c r="BT33" s="102"/>
      <c r="BU33" s="102"/>
      <c r="BV33" s="102"/>
      <c r="BW33" s="102"/>
      <c r="BX33" s="102"/>
      <c r="BY33" s="128"/>
      <c r="BZ33" s="128"/>
      <c r="CA33" s="102"/>
      <c r="CB33" s="102"/>
      <c r="CC33" s="102"/>
      <c r="CD33" s="102"/>
      <c r="CE33" s="102"/>
      <c r="CF33" s="102"/>
      <c r="CG33" s="102"/>
      <c r="CH33" s="102"/>
      <c r="CI33" s="102"/>
      <c r="CJ33" s="102"/>
      <c r="CK33" s="102"/>
      <c r="CL33" s="102"/>
      <c r="CM33" s="102"/>
      <c r="CN33" s="102"/>
      <c r="CO33" s="102"/>
      <c r="CP33" s="102"/>
      <c r="CQ33" s="102"/>
      <c r="CR33" s="102"/>
    </row>
    <row r="34" spans="1:96" ht="13.15" customHeight="1">
      <c r="A34" s="128"/>
      <c r="B34" s="128"/>
      <c r="C34" s="128"/>
      <c r="D34" s="128"/>
      <c r="E34" s="128"/>
      <c r="F34" s="128"/>
      <c r="G34" s="128"/>
      <c r="H34" s="128"/>
      <c r="I34" s="257" t="s">
        <v>194</v>
      </c>
      <c r="J34" s="257"/>
      <c r="K34" s="258" t="s">
        <v>457</v>
      </c>
      <c r="L34" s="258"/>
      <c r="M34" s="258"/>
      <c r="N34" s="259" t="s">
        <v>194</v>
      </c>
      <c r="O34" s="259"/>
      <c r="P34" s="128"/>
      <c r="Q34" s="258" t="s">
        <v>458</v>
      </c>
      <c r="R34" s="258"/>
      <c r="S34" s="258"/>
      <c r="T34" s="258"/>
      <c r="U34" s="258"/>
      <c r="V34" s="258"/>
      <c r="W34" s="258"/>
      <c r="X34" s="258"/>
      <c r="Y34" s="258"/>
      <c r="Z34" s="258"/>
      <c r="AA34" s="258"/>
      <c r="AB34" s="258"/>
      <c r="AC34" s="258"/>
      <c r="AD34" s="258"/>
      <c r="AE34" s="258"/>
      <c r="AF34" s="103"/>
      <c r="AG34" s="260" t="s">
        <v>295</v>
      </c>
      <c r="AH34" s="261"/>
      <c r="AI34" s="261"/>
      <c r="AJ34" s="261"/>
      <c r="AK34" s="261"/>
      <c r="AL34" s="101" t="s">
        <v>195</v>
      </c>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row>
    <row r="35" spans="1:96" ht="10.9" customHeight="1" thickBo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row>
    <row r="36" spans="1:96" ht="3"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5"/>
      <c r="CN36" s="128"/>
      <c r="CO36" s="128"/>
      <c r="CP36" s="128"/>
      <c r="CQ36" s="128"/>
      <c r="CR36" s="128"/>
    </row>
    <row r="37" spans="1:96" ht="20.25" customHeight="1">
      <c r="A37" s="132" t="s">
        <v>68</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33"/>
      <c r="CN37" s="128"/>
      <c r="CO37" s="128"/>
      <c r="CP37" s="128"/>
      <c r="CQ37" s="128"/>
      <c r="CR37" s="128"/>
    </row>
    <row r="38" spans="1:96" ht="27.75" customHeight="1">
      <c r="A38" s="262" t="s">
        <v>352</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4"/>
      <c r="CN38" s="128"/>
      <c r="CO38" s="128"/>
      <c r="CP38" s="128"/>
      <c r="CQ38" s="128"/>
      <c r="CR38" s="128"/>
    </row>
    <row r="39" spans="1:96" ht="7.9" customHeight="1">
      <c r="A39" s="268" t="s">
        <v>296</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70"/>
      <c r="CN39" s="128"/>
      <c r="CO39" s="128"/>
      <c r="CP39" s="128"/>
      <c r="CQ39" s="128"/>
      <c r="CR39" s="128"/>
    </row>
    <row r="40" spans="1:96" ht="6" customHeight="1">
      <c r="A40" s="134"/>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5"/>
      <c r="CN40" s="128"/>
      <c r="CO40" s="128"/>
      <c r="CP40" s="128"/>
      <c r="CQ40" s="128"/>
      <c r="CR40" s="128"/>
    </row>
    <row r="41" spans="1:96" ht="26.25" customHeight="1">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129"/>
      <c r="AA41" s="129"/>
      <c r="AB41" s="129"/>
      <c r="AC41" s="129"/>
      <c r="AD41" s="129"/>
      <c r="AE41" s="129"/>
      <c r="AF41" s="129"/>
      <c r="AG41" s="129"/>
      <c r="AH41" s="263" t="s">
        <v>459</v>
      </c>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c r="CB41" s="263"/>
      <c r="CC41" s="263"/>
      <c r="CD41" s="263"/>
      <c r="CE41" s="263"/>
      <c r="CF41" s="263"/>
      <c r="CG41" s="263"/>
      <c r="CH41" s="263"/>
      <c r="CI41" s="263"/>
      <c r="CJ41" s="263"/>
      <c r="CK41" s="263"/>
      <c r="CL41" s="263"/>
      <c r="CM41" s="264"/>
      <c r="CN41" s="128"/>
      <c r="CO41" s="128"/>
      <c r="CP41" s="128"/>
      <c r="CQ41" s="128"/>
      <c r="CR41" s="128"/>
    </row>
    <row r="42" spans="1:96" ht="12.75" customHeight="1">
      <c r="A42" s="271" t="s">
        <v>192</v>
      </c>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136"/>
      <c r="AA42" s="136"/>
      <c r="AB42" s="136"/>
      <c r="AC42" s="136"/>
      <c r="AD42" s="136"/>
      <c r="AE42" s="136"/>
      <c r="AF42" s="136"/>
      <c r="AG42" s="136"/>
      <c r="AH42" s="266" t="s">
        <v>193</v>
      </c>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72"/>
      <c r="CN42" s="128"/>
      <c r="CO42" s="128"/>
      <c r="CP42" s="128"/>
      <c r="CQ42" s="128"/>
      <c r="CR42" s="128"/>
    </row>
    <row r="43" spans="1:96" ht="10.15" customHeight="1">
      <c r="A43" s="132"/>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33"/>
      <c r="CN43" s="128"/>
      <c r="CO43" s="128"/>
      <c r="CP43" s="128"/>
      <c r="CQ43" s="128"/>
      <c r="CR43" s="128"/>
    </row>
    <row r="44" spans="1:96" ht="32.25" customHeight="1">
      <c r="A44" s="273" t="s">
        <v>194</v>
      </c>
      <c r="B44" s="274"/>
      <c r="C44" s="275"/>
      <c r="D44" s="275"/>
      <c r="E44" s="275"/>
      <c r="F44" s="276" t="s">
        <v>194</v>
      </c>
      <c r="G44" s="276"/>
      <c r="H44" s="129"/>
      <c r="I44" s="275"/>
      <c r="J44" s="275"/>
      <c r="K44" s="275"/>
      <c r="L44" s="275"/>
      <c r="M44" s="275"/>
      <c r="N44" s="275"/>
      <c r="O44" s="275"/>
      <c r="P44" s="275"/>
      <c r="Q44" s="275"/>
      <c r="R44" s="275"/>
      <c r="S44" s="275"/>
      <c r="T44" s="275"/>
      <c r="U44" s="275"/>
      <c r="V44" s="275"/>
      <c r="W44" s="275"/>
      <c r="X44" s="274">
        <v>20</v>
      </c>
      <c r="Y44" s="274"/>
      <c r="Z44" s="274"/>
      <c r="AA44" s="267" t="s">
        <v>460</v>
      </c>
      <c r="AB44" s="267"/>
      <c r="AC44" s="267"/>
      <c r="AD44" s="130" t="s">
        <v>195</v>
      </c>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33"/>
      <c r="CN44" s="128"/>
      <c r="CO44" s="128"/>
      <c r="CP44" s="128"/>
      <c r="CQ44" s="128"/>
      <c r="CR44" s="128"/>
    </row>
    <row r="45" spans="1:96" ht="3" customHeight="1" thickBot="1">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8"/>
      <c r="CN45" s="128"/>
      <c r="CO45" s="128"/>
      <c r="CP45" s="128"/>
      <c r="CQ45" s="128"/>
      <c r="CR45" s="128"/>
    </row>
    <row r="46" spans="1:96" ht="10.15"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row>
    <row r="47" spans="1:96" ht="10.15"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row>
    <row r="48" spans="1:96" ht="10.15"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row>
  </sheetData>
  <mergeCells count="102">
    <mergeCell ref="AA44:AC44"/>
    <mergeCell ref="A39:CM39"/>
    <mergeCell ref="A41:Y41"/>
    <mergeCell ref="AH41:CM41"/>
    <mergeCell ref="A42:Y42"/>
    <mergeCell ref="AH42:CM42"/>
    <mergeCell ref="A44:B44"/>
    <mergeCell ref="C44:E44"/>
    <mergeCell ref="F44:G44"/>
    <mergeCell ref="I44:W44"/>
    <mergeCell ref="X44:Z44"/>
    <mergeCell ref="I34:J34"/>
    <mergeCell ref="K34:M34"/>
    <mergeCell ref="N34:O34"/>
    <mergeCell ref="Q34:AE34"/>
    <mergeCell ref="AG34:AK34"/>
    <mergeCell ref="A38:CM38"/>
    <mergeCell ref="AM31:BD31"/>
    <mergeCell ref="BG31:BX31"/>
    <mergeCell ref="CA31:CR31"/>
    <mergeCell ref="AM32:BD32"/>
    <mergeCell ref="BG32:BX32"/>
    <mergeCell ref="CA32:CR32"/>
    <mergeCell ref="A28:H28"/>
    <mergeCell ref="I28:CM28"/>
    <mergeCell ref="CN28:CU28"/>
    <mergeCell ref="A29:H29"/>
    <mergeCell ref="I29:CM29"/>
    <mergeCell ref="CN29:CU29"/>
    <mergeCell ref="A26:H26"/>
    <mergeCell ref="I26:CM26"/>
    <mergeCell ref="CN26:CU26"/>
    <mergeCell ref="A27:H27"/>
    <mergeCell ref="I27:CM27"/>
    <mergeCell ref="CN27:CU27"/>
    <mergeCell ref="A24:H24"/>
    <mergeCell ref="I24:CM24"/>
    <mergeCell ref="CN24:CU24"/>
    <mergeCell ref="A25:H25"/>
    <mergeCell ref="I25:CM25"/>
    <mergeCell ref="CN25:CU25"/>
    <mergeCell ref="A22:H22"/>
    <mergeCell ref="I22:CM22"/>
    <mergeCell ref="CN22:CU22"/>
    <mergeCell ref="A23:H23"/>
    <mergeCell ref="I23:CM23"/>
    <mergeCell ref="CN23:CU23"/>
    <mergeCell ref="A20:H20"/>
    <mergeCell ref="I20:CM20"/>
    <mergeCell ref="CN20:CU20"/>
    <mergeCell ref="A21:H21"/>
    <mergeCell ref="I21:CM21"/>
    <mergeCell ref="CN21:CU21"/>
    <mergeCell ref="A18:H18"/>
    <mergeCell ref="I18:CM18"/>
    <mergeCell ref="CN18:CU18"/>
    <mergeCell ref="A19:H19"/>
    <mergeCell ref="I19:CM19"/>
    <mergeCell ref="CN19:CU19"/>
    <mergeCell ref="A16:H16"/>
    <mergeCell ref="I16:CM16"/>
    <mergeCell ref="CN16:CU16"/>
    <mergeCell ref="A17:H17"/>
    <mergeCell ref="I17:CM17"/>
    <mergeCell ref="CN17:CU17"/>
    <mergeCell ref="A14:H14"/>
    <mergeCell ref="I14:CM14"/>
    <mergeCell ref="CN14:CU14"/>
    <mergeCell ref="A15:H15"/>
    <mergeCell ref="I15:CM15"/>
    <mergeCell ref="CN15:CU15"/>
    <mergeCell ref="A12:H12"/>
    <mergeCell ref="I12:CM12"/>
    <mergeCell ref="CN12:CU12"/>
    <mergeCell ref="A13:H13"/>
    <mergeCell ref="I13:CM13"/>
    <mergeCell ref="CN13:CU13"/>
    <mergeCell ref="A10:H10"/>
    <mergeCell ref="I10:CM10"/>
    <mergeCell ref="CN10:CU10"/>
    <mergeCell ref="A11:H11"/>
    <mergeCell ref="I11:CM11"/>
    <mergeCell ref="CN11:CU11"/>
    <mergeCell ref="A9:H9"/>
    <mergeCell ref="I9:CM9"/>
    <mergeCell ref="CN9:CU9"/>
    <mergeCell ref="A6:H6"/>
    <mergeCell ref="I6:CM6"/>
    <mergeCell ref="CN6:CU6"/>
    <mergeCell ref="A7:H7"/>
    <mergeCell ref="I7:CM7"/>
    <mergeCell ref="CN7:CU7"/>
    <mergeCell ref="B1:CZ1"/>
    <mergeCell ref="A3:H5"/>
    <mergeCell ref="I3:CM5"/>
    <mergeCell ref="CN3:CU5"/>
    <mergeCell ref="CV3:CV5"/>
    <mergeCell ref="CW3:CZ3"/>
    <mergeCell ref="CZ4:CZ5"/>
    <mergeCell ref="A8:H8"/>
    <mergeCell ref="I8:CM8"/>
    <mergeCell ref="CN8:CU8"/>
  </mergeCells>
  <pageMargins left="0.59055118110236227" right="0.51181102362204722" top="0.78740157480314965" bottom="0.31496062992125984" header="0.19685039370078741" footer="0.19685039370078741"/>
  <pageSetup paperSize="9" scale="58" orientation="portrait" horizontalDpi="4294967295" verticalDpi="4294967295" r:id="rId1"/>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view="pageBreakPreview" topLeftCell="A82" zoomScale="75" zoomScaleNormal="100" zoomScaleSheetLayoutView="75" workbookViewId="0">
      <selection activeCell="D19" sqref="D19:D29"/>
    </sheetView>
  </sheetViews>
  <sheetFormatPr defaultRowHeight="15"/>
  <cols>
    <col min="1" max="1" width="9.140625" style="6"/>
    <col min="2" max="2" width="40" style="6" customWidth="1"/>
    <col min="3" max="3" width="9.140625" style="6"/>
    <col min="4" max="4" width="19.42578125" style="6" customWidth="1"/>
    <col min="5" max="5" width="28.140625" style="6" customWidth="1"/>
    <col min="6" max="6" width="26.28515625" style="6" customWidth="1"/>
    <col min="7" max="7" width="30.7109375" style="6" customWidth="1"/>
    <col min="8" max="8" width="30.42578125" style="6" customWidth="1"/>
    <col min="9" max="16384" width="9.140625" style="6"/>
  </cols>
  <sheetData>
    <row r="2" spans="1:9">
      <c r="A2" s="306" t="s">
        <v>150</v>
      </c>
      <c r="B2" s="306"/>
      <c r="C2" s="306"/>
      <c r="D2" s="306"/>
      <c r="E2" s="306"/>
      <c r="F2" s="306"/>
      <c r="G2" s="306"/>
      <c r="H2" s="295"/>
      <c r="I2" s="83"/>
    </row>
    <row r="4" spans="1:9">
      <c r="A4" s="201" t="s">
        <v>23</v>
      </c>
      <c r="B4" s="201" t="s">
        <v>3</v>
      </c>
      <c r="C4" s="201" t="s">
        <v>24</v>
      </c>
      <c r="D4" s="201" t="s">
        <v>25</v>
      </c>
      <c r="E4" s="201" t="s">
        <v>5</v>
      </c>
      <c r="F4" s="201"/>
      <c r="G4" s="201"/>
      <c r="H4" s="201"/>
    </row>
    <row r="5" spans="1:9" ht="30">
      <c r="A5" s="201"/>
      <c r="B5" s="201"/>
      <c r="C5" s="201"/>
      <c r="D5" s="201"/>
      <c r="E5" s="44" t="s">
        <v>119</v>
      </c>
      <c r="F5" s="44" t="s">
        <v>120</v>
      </c>
      <c r="G5" s="44" t="s">
        <v>121</v>
      </c>
      <c r="H5" s="44" t="s">
        <v>6</v>
      </c>
    </row>
    <row r="6" spans="1:9">
      <c r="A6" s="44">
        <v>1</v>
      </c>
      <c r="B6" s="44">
        <v>2</v>
      </c>
      <c r="C6" s="44">
        <v>3</v>
      </c>
      <c r="D6" s="44">
        <v>4</v>
      </c>
      <c r="E6" s="44">
        <v>5</v>
      </c>
      <c r="F6" s="44">
        <v>6</v>
      </c>
      <c r="G6" s="44">
        <v>7</v>
      </c>
      <c r="H6" s="44">
        <v>8</v>
      </c>
    </row>
    <row r="7" spans="1:9" ht="30" customHeight="1">
      <c r="A7" s="277">
        <v>1</v>
      </c>
      <c r="B7" s="13" t="s">
        <v>26</v>
      </c>
      <c r="C7" s="277">
        <v>26000</v>
      </c>
      <c r="D7" s="280" t="s">
        <v>7</v>
      </c>
      <c r="E7" s="282" t="e">
        <f>E27+E30</f>
        <v>#REF!</v>
      </c>
      <c r="F7" s="282" t="e">
        <f t="shared" ref="F7:G7" si="0">F27+F30</f>
        <v>#REF!</v>
      </c>
      <c r="G7" s="282" t="e">
        <f t="shared" si="0"/>
        <v>#REF!</v>
      </c>
      <c r="H7" s="283">
        <v>0</v>
      </c>
    </row>
    <row r="8" spans="1:9" ht="12" hidden="1" customHeight="1">
      <c r="A8" s="278"/>
      <c r="B8" s="84"/>
      <c r="C8" s="278"/>
      <c r="D8" s="281"/>
      <c r="E8" s="201"/>
      <c r="F8" s="201"/>
      <c r="G8" s="201"/>
      <c r="H8" s="284"/>
    </row>
    <row r="9" spans="1:9">
      <c r="A9" s="278"/>
      <c r="B9" s="13" t="s">
        <v>151</v>
      </c>
      <c r="C9" s="278"/>
      <c r="D9" s="281"/>
      <c r="E9" s="201"/>
      <c r="F9" s="201"/>
      <c r="G9" s="201"/>
      <c r="H9" s="284"/>
    </row>
    <row r="10" spans="1:9" ht="3.75" customHeight="1">
      <c r="A10" s="278"/>
      <c r="B10" s="84"/>
      <c r="C10" s="278"/>
      <c r="D10" s="281"/>
      <c r="E10" s="201"/>
      <c r="F10" s="201"/>
      <c r="G10" s="201"/>
      <c r="H10" s="284"/>
    </row>
    <row r="11" spans="1:9" ht="6" customHeight="1">
      <c r="A11" s="279"/>
      <c r="B11" s="13"/>
      <c r="C11" s="279"/>
      <c r="D11" s="281"/>
      <c r="E11" s="201"/>
      <c r="F11" s="201"/>
      <c r="G11" s="201"/>
      <c r="H11" s="284"/>
    </row>
    <row r="12" spans="1:9" ht="15" customHeight="1">
      <c r="A12" s="201" t="s">
        <v>27</v>
      </c>
      <c r="B12" s="51" t="s">
        <v>9</v>
      </c>
      <c r="C12" s="277">
        <v>26100</v>
      </c>
      <c r="D12" s="277" t="s">
        <v>7</v>
      </c>
      <c r="E12" s="289">
        <v>0</v>
      </c>
      <c r="F12" s="289">
        <v>0</v>
      </c>
      <c r="G12" s="289">
        <v>0</v>
      </c>
      <c r="H12" s="284">
        <v>0</v>
      </c>
    </row>
    <row r="13" spans="1:9" ht="45">
      <c r="A13" s="201"/>
      <c r="B13" s="88" t="s">
        <v>28</v>
      </c>
      <c r="C13" s="278"/>
      <c r="D13" s="278"/>
      <c r="E13" s="290"/>
      <c r="F13" s="290"/>
      <c r="G13" s="290"/>
      <c r="H13" s="284"/>
    </row>
    <row r="14" spans="1:9" ht="60">
      <c r="A14" s="201"/>
      <c r="B14" s="88" t="s">
        <v>29</v>
      </c>
      <c r="C14" s="278"/>
      <c r="D14" s="278"/>
      <c r="E14" s="290"/>
      <c r="F14" s="290"/>
      <c r="G14" s="290"/>
      <c r="H14" s="284"/>
    </row>
    <row r="15" spans="1:9" ht="30">
      <c r="A15" s="201"/>
      <c r="B15" s="88" t="s">
        <v>30</v>
      </c>
      <c r="C15" s="278"/>
      <c r="D15" s="278"/>
      <c r="E15" s="290"/>
      <c r="F15" s="290"/>
      <c r="G15" s="290"/>
      <c r="H15" s="284"/>
    </row>
    <row r="16" spans="1:9" ht="68.25" customHeight="1">
      <c r="A16" s="201"/>
      <c r="B16" s="88" t="s">
        <v>152</v>
      </c>
      <c r="C16" s="278"/>
      <c r="D16" s="278"/>
      <c r="E16" s="290"/>
      <c r="F16" s="290"/>
      <c r="G16" s="290"/>
      <c r="H16" s="284"/>
    </row>
    <row r="17" spans="1:8" ht="6" hidden="1" customHeight="1">
      <c r="A17" s="201"/>
      <c r="B17" s="86"/>
      <c r="C17" s="278"/>
      <c r="D17" s="278"/>
      <c r="E17" s="290"/>
      <c r="F17" s="290"/>
      <c r="G17" s="290"/>
      <c r="H17" s="284"/>
    </row>
    <row r="18" spans="1:8" ht="15" hidden="1" customHeight="1">
      <c r="A18" s="201"/>
      <c r="B18" s="89"/>
      <c r="C18" s="279"/>
      <c r="D18" s="279"/>
      <c r="E18" s="283"/>
      <c r="F18" s="283"/>
      <c r="G18" s="283"/>
      <c r="H18" s="284"/>
    </row>
    <row r="19" spans="1:8" ht="30">
      <c r="A19" s="291" t="s">
        <v>31</v>
      </c>
      <c r="B19" s="51" t="s">
        <v>32</v>
      </c>
      <c r="C19" s="280">
        <v>26200</v>
      </c>
      <c r="D19" s="201" t="s">
        <v>7</v>
      </c>
      <c r="E19" s="285">
        <v>0</v>
      </c>
      <c r="F19" s="285">
        <v>0</v>
      </c>
      <c r="G19" s="285">
        <v>0</v>
      </c>
      <c r="H19" s="285">
        <v>0</v>
      </c>
    </row>
    <row r="20" spans="1:8" ht="6" hidden="1" customHeight="1">
      <c r="A20" s="292"/>
      <c r="B20" s="85"/>
      <c r="C20" s="281"/>
      <c r="D20" s="201"/>
      <c r="E20" s="286"/>
      <c r="F20" s="286"/>
      <c r="G20" s="286"/>
      <c r="H20" s="286"/>
    </row>
    <row r="21" spans="1:8" ht="30">
      <c r="A21" s="292"/>
      <c r="B21" s="88" t="s">
        <v>33</v>
      </c>
      <c r="C21" s="281"/>
      <c r="D21" s="201"/>
      <c r="E21" s="286"/>
      <c r="F21" s="286"/>
      <c r="G21" s="286"/>
      <c r="H21" s="286"/>
    </row>
    <row r="22" spans="1:8" ht="30.75" hidden="1" customHeight="1">
      <c r="A22" s="292"/>
      <c r="B22" s="85"/>
      <c r="C22" s="281"/>
      <c r="D22" s="201"/>
      <c r="E22" s="286"/>
      <c r="F22" s="286"/>
      <c r="G22" s="286"/>
      <c r="H22" s="286"/>
    </row>
    <row r="23" spans="1:8" ht="30">
      <c r="A23" s="292"/>
      <c r="B23" s="88" t="s">
        <v>34</v>
      </c>
      <c r="C23" s="281"/>
      <c r="D23" s="201"/>
      <c r="E23" s="286"/>
      <c r="F23" s="286"/>
      <c r="G23" s="286"/>
      <c r="H23" s="286"/>
    </row>
    <row r="24" spans="1:8" ht="8.25" hidden="1" customHeight="1">
      <c r="A24" s="292"/>
      <c r="B24" s="85"/>
      <c r="C24" s="281"/>
      <c r="D24" s="201"/>
      <c r="E24" s="286"/>
      <c r="F24" s="286"/>
      <c r="G24" s="286"/>
      <c r="H24" s="286"/>
    </row>
    <row r="25" spans="1:8" ht="16.5" customHeight="1">
      <c r="A25" s="292"/>
      <c r="B25" s="88" t="s">
        <v>185</v>
      </c>
      <c r="C25" s="281"/>
      <c r="D25" s="201"/>
      <c r="E25" s="286"/>
      <c r="F25" s="286"/>
      <c r="G25" s="286"/>
      <c r="H25" s="286"/>
    </row>
    <row r="26" spans="1:8" ht="5.25" hidden="1" customHeight="1">
      <c r="A26" s="292"/>
      <c r="B26" s="85"/>
      <c r="C26" s="281"/>
      <c r="D26" s="201"/>
      <c r="E26" s="286"/>
      <c r="F26" s="286"/>
      <c r="G26" s="286"/>
      <c r="H26" s="286"/>
    </row>
    <row r="27" spans="1:8" ht="15" customHeight="1">
      <c r="A27" s="277" t="s">
        <v>35</v>
      </c>
      <c r="B27" s="215" t="s">
        <v>153</v>
      </c>
      <c r="C27" s="277">
        <v>26300</v>
      </c>
      <c r="D27" s="201" t="s">
        <v>7</v>
      </c>
      <c r="E27" s="287">
        <v>1242553.75</v>
      </c>
      <c r="F27" s="287">
        <v>0</v>
      </c>
      <c r="G27" s="287">
        <v>0</v>
      </c>
      <c r="H27" s="289">
        <v>0</v>
      </c>
    </row>
    <row r="28" spans="1:8" ht="3.75" customHeight="1">
      <c r="A28" s="278"/>
      <c r="B28" s="215"/>
      <c r="C28" s="278"/>
      <c r="D28" s="201"/>
      <c r="E28" s="288"/>
      <c r="F28" s="288"/>
      <c r="G28" s="288"/>
      <c r="H28" s="290"/>
    </row>
    <row r="29" spans="1:8" ht="67.5" customHeight="1">
      <c r="A29" s="278"/>
      <c r="B29" s="215"/>
      <c r="C29" s="279"/>
      <c r="D29" s="201"/>
      <c r="E29" s="282"/>
      <c r="F29" s="282"/>
      <c r="G29" s="282"/>
      <c r="H29" s="283"/>
    </row>
    <row r="30" spans="1:8" ht="30">
      <c r="A30" s="277" t="s">
        <v>36</v>
      </c>
      <c r="B30" s="51" t="s">
        <v>37</v>
      </c>
      <c r="C30" s="295">
        <v>26400</v>
      </c>
      <c r="D30" s="277" t="s">
        <v>7</v>
      </c>
      <c r="E30" s="293" t="e">
        <f>E36+E79</f>
        <v>#REF!</v>
      </c>
      <c r="F30" s="287" t="e">
        <f>#REF!</f>
        <v>#REF!</v>
      </c>
      <c r="G30" s="287" t="e">
        <f>#REF!</f>
        <v>#REF!</v>
      </c>
      <c r="H30" s="289">
        <v>0</v>
      </c>
    </row>
    <row r="31" spans="1:8" ht="15" hidden="1" customHeight="1">
      <c r="A31" s="278"/>
      <c r="B31" s="85"/>
      <c r="C31" s="295"/>
      <c r="D31" s="278"/>
      <c r="E31" s="294"/>
      <c r="F31" s="288"/>
      <c r="G31" s="288"/>
      <c r="H31" s="290"/>
    </row>
    <row r="32" spans="1:8" ht="45">
      <c r="A32" s="278"/>
      <c r="B32" s="88" t="s">
        <v>38</v>
      </c>
      <c r="C32" s="295"/>
      <c r="D32" s="278"/>
      <c r="E32" s="294"/>
      <c r="F32" s="288"/>
      <c r="G32" s="288"/>
      <c r="H32" s="290"/>
    </row>
    <row r="33" spans="1:8" ht="15" hidden="1" customHeight="1">
      <c r="A33" s="278"/>
      <c r="B33" s="85"/>
      <c r="C33" s="295"/>
      <c r="D33" s="278"/>
      <c r="E33" s="294"/>
      <c r="F33" s="288"/>
      <c r="G33" s="288"/>
      <c r="H33" s="290"/>
    </row>
    <row r="34" spans="1:8">
      <c r="A34" s="278"/>
      <c r="B34" s="88" t="s">
        <v>186</v>
      </c>
      <c r="C34" s="295"/>
      <c r="D34" s="278"/>
      <c r="E34" s="294"/>
      <c r="F34" s="288"/>
      <c r="G34" s="288"/>
      <c r="H34" s="290"/>
    </row>
    <row r="35" spans="1:8" ht="9" hidden="1" customHeight="1">
      <c r="A35" s="278"/>
      <c r="B35" s="85"/>
      <c r="C35" s="295"/>
      <c r="D35" s="278"/>
      <c r="E35" s="294"/>
      <c r="F35" s="288"/>
      <c r="G35" s="288"/>
      <c r="H35" s="290"/>
    </row>
    <row r="36" spans="1:8" ht="15.75" customHeight="1">
      <c r="A36" s="277" t="s">
        <v>39</v>
      </c>
      <c r="B36" s="51" t="s">
        <v>9</v>
      </c>
      <c r="C36" s="277">
        <v>26410</v>
      </c>
      <c r="D36" s="201" t="s">
        <v>7</v>
      </c>
      <c r="E36" s="293">
        <v>8176507.3899999997</v>
      </c>
      <c r="F36" s="287" t="e">
        <f>#REF!</f>
        <v>#REF!</v>
      </c>
      <c r="G36" s="287" t="e">
        <f>#REF!</f>
        <v>#REF!</v>
      </c>
      <c r="H36" s="284">
        <v>0</v>
      </c>
    </row>
    <row r="37" spans="1:8" ht="3.75" customHeight="1">
      <c r="A37" s="278"/>
      <c r="B37" s="85"/>
      <c r="C37" s="278"/>
      <c r="D37" s="201"/>
      <c r="E37" s="294"/>
      <c r="F37" s="288"/>
      <c r="G37" s="288"/>
      <c r="H37" s="284"/>
    </row>
    <row r="38" spans="1:8" ht="45">
      <c r="A38" s="278"/>
      <c r="B38" s="88" t="s">
        <v>40</v>
      </c>
      <c r="C38" s="278"/>
      <c r="D38" s="201"/>
      <c r="E38" s="294"/>
      <c r="F38" s="288"/>
      <c r="G38" s="288"/>
      <c r="H38" s="284"/>
    </row>
    <row r="39" spans="1:8" ht="12.75" hidden="1" customHeight="1">
      <c r="A39" s="278"/>
      <c r="B39" s="85"/>
      <c r="C39" s="278"/>
      <c r="D39" s="201"/>
      <c r="E39" s="294"/>
      <c r="F39" s="288"/>
      <c r="G39" s="288"/>
      <c r="H39" s="284"/>
    </row>
    <row r="40" spans="1:8">
      <c r="A40" s="201" t="s">
        <v>41</v>
      </c>
      <c r="B40" s="51" t="s">
        <v>9</v>
      </c>
      <c r="C40" s="201">
        <v>26411</v>
      </c>
      <c r="D40" s="201" t="s">
        <v>7</v>
      </c>
      <c r="E40" s="287">
        <v>0</v>
      </c>
      <c r="F40" s="287">
        <v>0</v>
      </c>
      <c r="G40" s="287">
        <v>0</v>
      </c>
      <c r="H40" s="284">
        <v>0</v>
      </c>
    </row>
    <row r="41" spans="1:8" ht="6" hidden="1" customHeight="1">
      <c r="A41" s="201"/>
      <c r="B41" s="85"/>
      <c r="C41" s="201"/>
      <c r="D41" s="201"/>
      <c r="E41" s="288"/>
      <c r="F41" s="288"/>
      <c r="G41" s="288"/>
      <c r="H41" s="284"/>
    </row>
    <row r="42" spans="1:8" ht="30">
      <c r="A42" s="201"/>
      <c r="B42" s="52" t="s">
        <v>42</v>
      </c>
      <c r="C42" s="201"/>
      <c r="D42" s="201"/>
      <c r="E42" s="282"/>
      <c r="F42" s="282"/>
      <c r="G42" s="282"/>
      <c r="H42" s="284"/>
    </row>
    <row r="43" spans="1:8" ht="9" hidden="1" customHeight="1">
      <c r="A43" s="201"/>
      <c r="B43" s="84"/>
      <c r="C43" s="201"/>
      <c r="D43" s="201"/>
      <c r="E43" s="287"/>
      <c r="F43" s="287"/>
      <c r="G43" s="287"/>
      <c r="H43" s="284"/>
    </row>
    <row r="44" spans="1:8" ht="9.75" hidden="1" customHeight="1" thickBot="1">
      <c r="A44" s="201"/>
      <c r="B44" s="13"/>
      <c r="C44" s="201"/>
      <c r="D44" s="201"/>
      <c r="E44" s="288"/>
      <c r="F44" s="288"/>
      <c r="G44" s="288"/>
      <c r="H44" s="284"/>
    </row>
    <row r="45" spans="1:8" ht="15" customHeight="1">
      <c r="A45" s="201" t="s">
        <v>43</v>
      </c>
      <c r="B45" s="296" t="s">
        <v>61</v>
      </c>
      <c r="C45" s="201">
        <v>26412</v>
      </c>
      <c r="D45" s="201" t="s">
        <v>7</v>
      </c>
      <c r="E45" s="293">
        <f>E36</f>
        <v>8176507.3899999997</v>
      </c>
      <c r="F45" s="287" t="e">
        <f>F36</f>
        <v>#REF!</v>
      </c>
      <c r="G45" s="287" t="e">
        <f>G36</f>
        <v>#REF!</v>
      </c>
      <c r="H45" s="284">
        <v>0</v>
      </c>
    </row>
    <row r="46" spans="1:8">
      <c r="A46" s="201"/>
      <c r="B46" s="297"/>
      <c r="C46" s="201"/>
      <c r="D46" s="201"/>
      <c r="E46" s="294"/>
      <c r="F46" s="288"/>
      <c r="G46" s="288"/>
      <c r="H46" s="284"/>
    </row>
    <row r="47" spans="1:8" ht="10.5" customHeight="1">
      <c r="A47" s="201"/>
      <c r="B47" s="298"/>
      <c r="C47" s="201"/>
      <c r="D47" s="201"/>
      <c r="E47" s="294"/>
      <c r="F47" s="288"/>
      <c r="G47" s="288"/>
      <c r="H47" s="284"/>
    </row>
    <row r="48" spans="1:8" ht="30" hidden="1">
      <c r="A48" s="201" t="s">
        <v>44</v>
      </c>
      <c r="B48" s="13" t="s">
        <v>45</v>
      </c>
      <c r="C48" s="201">
        <v>26420</v>
      </c>
      <c r="D48" s="201" t="s">
        <v>7</v>
      </c>
      <c r="E48" s="299"/>
      <c r="F48" s="299"/>
      <c r="G48" s="299"/>
      <c r="H48" s="284"/>
    </row>
    <row r="49" spans="1:8" ht="9.75" hidden="1" customHeight="1">
      <c r="A49" s="201"/>
      <c r="B49" s="84"/>
      <c r="C49" s="201"/>
      <c r="D49" s="201"/>
      <c r="E49" s="299"/>
      <c r="F49" s="299"/>
      <c r="G49" s="299"/>
      <c r="H49" s="284"/>
    </row>
    <row r="50" spans="1:8" ht="30" hidden="1">
      <c r="A50" s="201"/>
      <c r="B50" s="13" t="s">
        <v>46</v>
      </c>
      <c r="C50" s="201"/>
      <c r="D50" s="201"/>
      <c r="E50" s="299"/>
      <c r="F50" s="299"/>
      <c r="G50" s="299"/>
      <c r="H50" s="284"/>
    </row>
    <row r="51" spans="1:8" hidden="1">
      <c r="A51" s="201"/>
      <c r="B51" s="84"/>
      <c r="C51" s="201"/>
      <c r="D51" s="201"/>
      <c r="E51" s="299"/>
      <c r="F51" s="299"/>
      <c r="G51" s="299"/>
      <c r="H51" s="284"/>
    </row>
    <row r="52" spans="1:8" hidden="1">
      <c r="A52" s="201"/>
      <c r="B52" s="13" t="s">
        <v>47</v>
      </c>
      <c r="C52" s="201"/>
      <c r="D52" s="201"/>
      <c r="E52" s="299"/>
      <c r="F52" s="299"/>
      <c r="G52" s="299"/>
      <c r="H52" s="284"/>
    </row>
    <row r="53" spans="1:8" ht="6.75" hidden="1" customHeight="1">
      <c r="A53" s="201"/>
      <c r="B53" s="84"/>
      <c r="C53" s="201"/>
      <c r="D53" s="201"/>
      <c r="E53" s="299"/>
      <c r="F53" s="299"/>
      <c r="G53" s="299"/>
      <c r="H53" s="284"/>
    </row>
    <row r="54" spans="1:8" hidden="1">
      <c r="A54" s="201"/>
      <c r="B54" s="13"/>
      <c r="C54" s="201"/>
      <c r="D54" s="201"/>
      <c r="E54" s="299"/>
      <c r="F54" s="299"/>
      <c r="G54" s="299"/>
      <c r="H54" s="284"/>
    </row>
    <row r="55" spans="1:8" hidden="1">
      <c r="A55" s="201" t="s">
        <v>48</v>
      </c>
      <c r="B55" s="51" t="s">
        <v>9</v>
      </c>
      <c r="C55" s="201">
        <v>26421</v>
      </c>
      <c r="D55" s="201" t="s">
        <v>7</v>
      </c>
      <c r="E55" s="299"/>
      <c r="F55" s="299"/>
      <c r="G55" s="299"/>
      <c r="H55" s="284"/>
    </row>
    <row r="56" spans="1:8" hidden="1">
      <c r="A56" s="201"/>
      <c r="B56" s="85"/>
      <c r="C56" s="201"/>
      <c r="D56" s="201"/>
      <c r="E56" s="299"/>
      <c r="F56" s="299"/>
      <c r="G56" s="299"/>
      <c r="H56" s="284"/>
    </row>
    <row r="57" spans="1:8" ht="30" hidden="1">
      <c r="A57" s="201"/>
      <c r="B57" s="88" t="s">
        <v>42</v>
      </c>
      <c r="C57" s="201"/>
      <c r="D57" s="201"/>
      <c r="E57" s="299"/>
      <c r="F57" s="299"/>
      <c r="G57" s="299"/>
      <c r="H57" s="284"/>
    </row>
    <row r="58" spans="1:8" ht="4.5" hidden="1" customHeight="1">
      <c r="A58" s="201"/>
      <c r="B58" s="85"/>
      <c r="C58" s="201"/>
      <c r="D58" s="201"/>
      <c r="E58" s="299"/>
      <c r="F58" s="299"/>
      <c r="G58" s="299"/>
      <c r="H58" s="284"/>
    </row>
    <row r="59" spans="1:8" hidden="1">
      <c r="A59" s="201"/>
      <c r="B59" s="90"/>
      <c r="C59" s="201"/>
      <c r="D59" s="201"/>
      <c r="E59" s="299"/>
      <c r="F59" s="299"/>
      <c r="G59" s="299"/>
      <c r="H59" s="284"/>
    </row>
    <row r="60" spans="1:8" hidden="1">
      <c r="A60" s="201" t="s">
        <v>49</v>
      </c>
      <c r="B60" s="300" t="s">
        <v>166</v>
      </c>
      <c r="C60" s="201">
        <v>26422</v>
      </c>
      <c r="D60" s="201" t="s">
        <v>7</v>
      </c>
      <c r="E60" s="299"/>
      <c r="F60" s="299"/>
      <c r="G60" s="299"/>
      <c r="H60" s="284"/>
    </row>
    <row r="61" spans="1:8" hidden="1">
      <c r="A61" s="201"/>
      <c r="B61" s="301"/>
      <c r="C61" s="201"/>
      <c r="D61" s="201"/>
      <c r="E61" s="299"/>
      <c r="F61" s="299"/>
      <c r="G61" s="299"/>
      <c r="H61" s="284"/>
    </row>
    <row r="62" spans="1:8" hidden="1">
      <c r="A62" s="201"/>
      <c r="B62" s="302"/>
      <c r="C62" s="201"/>
      <c r="D62" s="201"/>
      <c r="E62" s="299"/>
      <c r="F62" s="299"/>
      <c r="G62" s="299"/>
      <c r="H62" s="284"/>
    </row>
    <row r="63" spans="1:8" ht="15" hidden="1" customHeight="1">
      <c r="A63" s="201" t="s">
        <v>50</v>
      </c>
      <c r="B63" s="296" t="s">
        <v>51</v>
      </c>
      <c r="C63" s="201">
        <v>26430</v>
      </c>
      <c r="D63" s="201" t="s">
        <v>7</v>
      </c>
      <c r="E63" s="299"/>
      <c r="F63" s="299"/>
      <c r="G63" s="299"/>
      <c r="H63" s="284"/>
    </row>
    <row r="64" spans="1:8" hidden="1">
      <c r="A64" s="201"/>
      <c r="B64" s="297"/>
      <c r="C64" s="201"/>
      <c r="D64" s="201"/>
      <c r="E64" s="299"/>
      <c r="F64" s="299"/>
      <c r="G64" s="299"/>
      <c r="H64" s="284"/>
    </row>
    <row r="65" spans="1:8" hidden="1">
      <c r="A65" s="201"/>
      <c r="B65" s="298"/>
      <c r="C65" s="201"/>
      <c r="D65" s="201"/>
      <c r="E65" s="299"/>
      <c r="F65" s="299"/>
      <c r="G65" s="299"/>
      <c r="H65" s="284"/>
    </row>
    <row r="66" spans="1:8" ht="30" hidden="1">
      <c r="A66" s="201" t="s">
        <v>52</v>
      </c>
      <c r="B66" s="51" t="s">
        <v>53</v>
      </c>
      <c r="C66" s="201">
        <v>26440</v>
      </c>
      <c r="D66" s="201" t="s">
        <v>7</v>
      </c>
      <c r="E66" s="299"/>
      <c r="F66" s="299"/>
      <c r="G66" s="299"/>
      <c r="H66" s="284"/>
    </row>
    <row r="67" spans="1:8" ht="5.25" hidden="1" customHeight="1">
      <c r="A67" s="201"/>
      <c r="B67" s="85"/>
      <c r="C67" s="201"/>
      <c r="D67" s="201"/>
      <c r="E67" s="299"/>
      <c r="F67" s="299"/>
      <c r="G67" s="299"/>
      <c r="H67" s="284"/>
    </row>
    <row r="68" spans="1:8" hidden="1">
      <c r="A68" s="201"/>
      <c r="B68" s="88" t="s">
        <v>54</v>
      </c>
      <c r="C68" s="201"/>
      <c r="D68" s="201"/>
      <c r="E68" s="299"/>
      <c r="F68" s="299"/>
      <c r="G68" s="299"/>
      <c r="H68" s="284"/>
    </row>
    <row r="69" spans="1:8" ht="7.5" hidden="1" customHeight="1">
      <c r="A69" s="201"/>
      <c r="B69" s="86"/>
      <c r="C69" s="201"/>
      <c r="D69" s="201"/>
      <c r="E69" s="299"/>
      <c r="F69" s="299"/>
      <c r="G69" s="299"/>
      <c r="H69" s="284"/>
    </row>
    <row r="70" spans="1:8" hidden="1">
      <c r="A70" s="201"/>
      <c r="B70" s="13"/>
      <c r="C70" s="201"/>
      <c r="D70" s="201"/>
      <c r="E70" s="299"/>
      <c r="F70" s="299"/>
      <c r="G70" s="299"/>
      <c r="H70" s="284"/>
    </row>
    <row r="71" spans="1:8" hidden="1">
      <c r="A71" s="201" t="s">
        <v>55</v>
      </c>
      <c r="B71" s="51" t="s">
        <v>9</v>
      </c>
      <c r="C71" s="201">
        <v>26441</v>
      </c>
      <c r="D71" s="201" t="s">
        <v>7</v>
      </c>
      <c r="E71" s="299"/>
      <c r="F71" s="299"/>
      <c r="G71" s="299"/>
      <c r="H71" s="284"/>
    </row>
    <row r="72" spans="1:8" ht="7.5" hidden="1" customHeight="1">
      <c r="A72" s="201"/>
      <c r="B72" s="85"/>
      <c r="C72" s="201"/>
      <c r="D72" s="201"/>
      <c r="E72" s="299"/>
      <c r="F72" s="299"/>
      <c r="G72" s="299"/>
      <c r="H72" s="284"/>
    </row>
    <row r="73" spans="1:8" ht="30" hidden="1">
      <c r="A73" s="201"/>
      <c r="B73" s="88" t="s">
        <v>42</v>
      </c>
      <c r="C73" s="201"/>
      <c r="D73" s="201"/>
      <c r="E73" s="299"/>
      <c r="F73" s="299"/>
      <c r="G73" s="299"/>
      <c r="H73" s="284"/>
    </row>
    <row r="74" spans="1:8" ht="9.75" hidden="1" customHeight="1">
      <c r="A74" s="201"/>
      <c r="B74" s="85"/>
      <c r="C74" s="201"/>
      <c r="D74" s="201"/>
      <c r="E74" s="299"/>
      <c r="F74" s="299"/>
      <c r="G74" s="299"/>
      <c r="H74" s="284"/>
    </row>
    <row r="75" spans="1:8" ht="5.25" hidden="1" customHeight="1">
      <c r="A75" s="201"/>
      <c r="B75" s="52"/>
      <c r="C75" s="201"/>
      <c r="D75" s="201"/>
      <c r="E75" s="299"/>
      <c r="F75" s="299"/>
      <c r="G75" s="299"/>
      <c r="H75" s="284"/>
    </row>
    <row r="76" spans="1:8" hidden="1">
      <c r="A76" s="201" t="s">
        <v>56</v>
      </c>
      <c r="B76" s="300" t="s">
        <v>166</v>
      </c>
      <c r="C76" s="201">
        <v>26442</v>
      </c>
      <c r="D76" s="201" t="s">
        <v>7</v>
      </c>
      <c r="E76" s="299"/>
      <c r="F76" s="299"/>
      <c r="G76" s="299"/>
      <c r="H76" s="284"/>
    </row>
    <row r="77" spans="1:8" hidden="1">
      <c r="A77" s="201"/>
      <c r="B77" s="301"/>
      <c r="C77" s="201"/>
      <c r="D77" s="201"/>
      <c r="E77" s="299"/>
      <c r="F77" s="299"/>
      <c r="G77" s="299"/>
      <c r="H77" s="284"/>
    </row>
    <row r="78" spans="1:8" hidden="1">
      <c r="A78" s="201"/>
      <c r="B78" s="302"/>
      <c r="C78" s="201"/>
      <c r="D78" s="201"/>
      <c r="E78" s="299"/>
      <c r="F78" s="299"/>
      <c r="G78" s="299"/>
      <c r="H78" s="284"/>
    </row>
    <row r="79" spans="1:8">
      <c r="A79" s="201" t="s">
        <v>57</v>
      </c>
      <c r="B79" s="300" t="s">
        <v>58</v>
      </c>
      <c r="C79" s="201">
        <v>26450</v>
      </c>
      <c r="D79" s="201" t="s">
        <v>7</v>
      </c>
      <c r="E79" s="293" t="e">
        <f>#REF!+#REF!-1192866.55</f>
        <v>#REF!</v>
      </c>
      <c r="F79" s="287" t="e">
        <f>#REF!</f>
        <v>#REF!</v>
      </c>
      <c r="G79" s="287" t="e">
        <f>#REF!</f>
        <v>#REF!</v>
      </c>
      <c r="H79" s="284">
        <v>0</v>
      </c>
    </row>
    <row r="80" spans="1:8">
      <c r="A80" s="201"/>
      <c r="B80" s="301"/>
      <c r="C80" s="201"/>
      <c r="D80" s="201"/>
      <c r="E80" s="294"/>
      <c r="F80" s="288"/>
      <c r="G80" s="288"/>
      <c r="H80" s="284"/>
    </row>
    <row r="81" spans="1:8">
      <c r="A81" s="201"/>
      <c r="B81" s="302"/>
      <c r="C81" s="201"/>
      <c r="D81" s="201"/>
      <c r="E81" s="294"/>
      <c r="F81" s="288"/>
      <c r="G81" s="288"/>
      <c r="H81" s="284"/>
    </row>
    <row r="82" spans="1:8">
      <c r="A82" s="201" t="s">
        <v>59</v>
      </c>
      <c r="B82" s="51" t="s">
        <v>9</v>
      </c>
      <c r="C82" s="201">
        <v>26451</v>
      </c>
      <c r="D82" s="201" t="s">
        <v>7</v>
      </c>
      <c r="E82" s="299"/>
      <c r="F82" s="299"/>
      <c r="G82" s="299"/>
      <c r="H82" s="284"/>
    </row>
    <row r="83" spans="1:8" ht="5.25" hidden="1" customHeight="1">
      <c r="A83" s="201"/>
      <c r="B83" s="85"/>
      <c r="C83" s="201"/>
      <c r="D83" s="201"/>
      <c r="E83" s="299"/>
      <c r="F83" s="299"/>
      <c r="G83" s="299"/>
      <c r="H83" s="284"/>
    </row>
    <row r="84" spans="1:8" ht="30">
      <c r="A84" s="201"/>
      <c r="B84" s="88" t="s">
        <v>42</v>
      </c>
      <c r="C84" s="201"/>
      <c r="D84" s="201"/>
      <c r="E84" s="299"/>
      <c r="F84" s="299"/>
      <c r="G84" s="299"/>
      <c r="H84" s="284"/>
    </row>
    <row r="85" spans="1:8" ht="3" customHeight="1">
      <c r="A85" s="201"/>
      <c r="B85" s="85"/>
      <c r="C85" s="201"/>
      <c r="D85" s="201"/>
      <c r="E85" s="299"/>
      <c r="F85" s="299"/>
      <c r="G85" s="299"/>
      <c r="H85" s="284"/>
    </row>
    <row r="86" spans="1:8" ht="6" customHeight="1">
      <c r="A86" s="201"/>
      <c r="B86" s="52"/>
      <c r="C86" s="201"/>
      <c r="D86" s="201"/>
      <c r="E86" s="299"/>
      <c r="F86" s="299"/>
      <c r="G86" s="299"/>
      <c r="H86" s="284"/>
    </row>
    <row r="87" spans="1:8">
      <c r="A87" s="201" t="s">
        <v>60</v>
      </c>
      <c r="B87" s="300" t="s">
        <v>61</v>
      </c>
      <c r="C87" s="201">
        <v>26452</v>
      </c>
      <c r="D87" s="201" t="s">
        <v>7</v>
      </c>
      <c r="E87" s="293" t="e">
        <f>E79</f>
        <v>#REF!</v>
      </c>
      <c r="F87" s="287" t="e">
        <f t="shared" ref="F87:G87" si="1">F79</f>
        <v>#REF!</v>
      </c>
      <c r="G87" s="287" t="e">
        <f t="shared" si="1"/>
        <v>#REF!</v>
      </c>
      <c r="H87" s="284">
        <v>0</v>
      </c>
    </row>
    <row r="88" spans="1:8">
      <c r="A88" s="201"/>
      <c r="B88" s="301"/>
      <c r="C88" s="201"/>
      <c r="D88" s="201"/>
      <c r="E88" s="294"/>
      <c r="F88" s="288"/>
      <c r="G88" s="288"/>
      <c r="H88" s="284"/>
    </row>
    <row r="89" spans="1:8">
      <c r="A89" s="201"/>
      <c r="B89" s="302"/>
      <c r="C89" s="201"/>
      <c r="D89" s="201"/>
      <c r="E89" s="294"/>
      <c r="F89" s="288"/>
      <c r="G89" s="288"/>
      <c r="H89" s="284"/>
    </row>
    <row r="90" spans="1:8" ht="31.5" customHeight="1">
      <c r="A90" s="201">
        <v>2</v>
      </c>
      <c r="B90" s="13" t="s">
        <v>62</v>
      </c>
      <c r="C90" s="201">
        <v>26500</v>
      </c>
      <c r="D90" s="201" t="s">
        <v>7</v>
      </c>
      <c r="E90" s="284">
        <v>0</v>
      </c>
      <c r="F90" s="284">
        <v>0</v>
      </c>
      <c r="G90" s="284">
        <v>0</v>
      </c>
      <c r="H90" s="284">
        <v>0</v>
      </c>
    </row>
    <row r="91" spans="1:8" ht="5.25" hidden="1" customHeight="1">
      <c r="A91" s="201"/>
      <c r="B91" s="84"/>
      <c r="C91" s="201"/>
      <c r="D91" s="201"/>
      <c r="E91" s="284"/>
      <c r="F91" s="284"/>
      <c r="G91" s="284"/>
      <c r="H91" s="284"/>
    </row>
    <row r="92" spans="1:8" ht="30">
      <c r="A92" s="201"/>
      <c r="B92" s="13" t="s">
        <v>63</v>
      </c>
      <c r="C92" s="201"/>
      <c r="D92" s="201"/>
      <c r="E92" s="284"/>
      <c r="F92" s="284"/>
      <c r="G92" s="284"/>
      <c r="H92" s="284"/>
    </row>
    <row r="93" spans="1:8" ht="5.25" hidden="1" customHeight="1">
      <c r="A93" s="201"/>
      <c r="B93" s="84"/>
      <c r="C93" s="201"/>
      <c r="D93" s="201"/>
      <c r="E93" s="284"/>
      <c r="F93" s="284"/>
      <c r="G93" s="284"/>
      <c r="H93" s="284"/>
    </row>
    <row r="94" spans="1:8" ht="30">
      <c r="A94" s="201"/>
      <c r="B94" s="13" t="s">
        <v>64</v>
      </c>
      <c r="C94" s="201"/>
      <c r="D94" s="201"/>
      <c r="E94" s="284"/>
      <c r="F94" s="284"/>
      <c r="G94" s="284"/>
      <c r="H94" s="284"/>
    </row>
    <row r="95" spans="1:8" ht="6" hidden="1" customHeight="1">
      <c r="A95" s="201"/>
      <c r="B95" s="84"/>
      <c r="C95" s="201"/>
      <c r="D95" s="201"/>
      <c r="E95" s="284"/>
      <c r="F95" s="284"/>
      <c r="G95" s="284"/>
      <c r="H95" s="284"/>
    </row>
    <row r="96" spans="1:8">
      <c r="A96" s="201"/>
      <c r="B96" s="13" t="s">
        <v>184</v>
      </c>
      <c r="C96" s="201"/>
      <c r="D96" s="201"/>
      <c r="E96" s="284"/>
      <c r="F96" s="284"/>
      <c r="G96" s="284"/>
      <c r="H96" s="284"/>
    </row>
    <row r="97" spans="1:8" ht="10.5" hidden="1" customHeight="1">
      <c r="A97" s="201"/>
      <c r="B97" s="84"/>
      <c r="C97" s="201"/>
      <c r="D97" s="201"/>
      <c r="E97" s="284"/>
      <c r="F97" s="284"/>
      <c r="G97" s="284"/>
      <c r="H97" s="284"/>
    </row>
    <row r="98" spans="1:8" ht="4.5" hidden="1" customHeight="1">
      <c r="A98" s="201"/>
      <c r="B98" s="91"/>
      <c r="C98" s="201"/>
      <c r="D98" s="201"/>
      <c r="E98" s="284"/>
      <c r="F98" s="284"/>
      <c r="G98" s="284"/>
      <c r="H98" s="284"/>
    </row>
    <row r="99" spans="1:8">
      <c r="A99" s="201"/>
      <c r="B99" s="300" t="s">
        <v>65</v>
      </c>
      <c r="C99" s="201">
        <v>26510</v>
      </c>
      <c r="D99" s="201"/>
      <c r="E99" s="299"/>
      <c r="F99" s="299"/>
      <c r="G99" s="299"/>
      <c r="H99" s="299"/>
    </row>
    <row r="100" spans="1:8" ht="3.75" hidden="1" customHeight="1">
      <c r="A100" s="201"/>
      <c r="B100" s="301"/>
      <c r="C100" s="201"/>
      <c r="D100" s="201"/>
      <c r="E100" s="299"/>
      <c r="F100" s="299"/>
      <c r="G100" s="299"/>
      <c r="H100" s="299"/>
    </row>
    <row r="101" spans="1:8" hidden="1">
      <c r="A101" s="201"/>
      <c r="B101" s="302"/>
      <c r="C101" s="201"/>
      <c r="D101" s="201"/>
      <c r="E101" s="299"/>
      <c r="F101" s="299"/>
      <c r="G101" s="299"/>
      <c r="H101" s="299"/>
    </row>
    <row r="102" spans="1:8" ht="79.5" customHeight="1">
      <c r="A102" s="44">
        <v>3</v>
      </c>
      <c r="B102" s="45" t="s">
        <v>66</v>
      </c>
      <c r="C102" s="44">
        <v>26600</v>
      </c>
      <c r="D102" s="44" t="s">
        <v>7</v>
      </c>
      <c r="E102" s="41">
        <v>0</v>
      </c>
      <c r="F102" s="41">
        <v>0</v>
      </c>
      <c r="G102" s="41">
        <v>0</v>
      </c>
      <c r="H102" s="49">
        <v>0</v>
      </c>
    </row>
    <row r="103" spans="1:8">
      <c r="A103" s="201"/>
      <c r="B103" s="296" t="s">
        <v>67</v>
      </c>
      <c r="C103" s="201">
        <v>26610</v>
      </c>
      <c r="D103" s="201" t="s">
        <v>7</v>
      </c>
      <c r="E103" s="218">
        <f>E102</f>
        <v>0</v>
      </c>
      <c r="F103" s="218">
        <f t="shared" ref="F103:G103" si="2">F102</f>
        <v>0</v>
      </c>
      <c r="G103" s="218">
        <f t="shared" si="2"/>
        <v>0</v>
      </c>
      <c r="H103" s="284">
        <v>0</v>
      </c>
    </row>
    <row r="104" spans="1:8">
      <c r="A104" s="201"/>
      <c r="B104" s="298"/>
      <c r="C104" s="201"/>
      <c r="D104" s="201"/>
      <c r="E104" s="218"/>
      <c r="F104" s="218"/>
      <c r="G104" s="218"/>
      <c r="H104" s="284"/>
    </row>
    <row r="106" spans="1:8" ht="36.75" customHeight="1"/>
    <row r="107" spans="1:8">
      <c r="A107" s="6" t="s">
        <v>167</v>
      </c>
      <c r="G107" s="87" t="s">
        <v>125</v>
      </c>
    </row>
    <row r="108" spans="1:8">
      <c r="A108" s="6" t="s">
        <v>187</v>
      </c>
    </row>
    <row r="110" spans="1:8">
      <c r="A110" s="82" t="s">
        <v>190</v>
      </c>
    </row>
    <row r="112" spans="1:8">
      <c r="A112" s="92"/>
    </row>
    <row r="114" spans="1:5">
      <c r="A114" s="93"/>
    </row>
    <row r="116" spans="1:5" ht="18" customHeight="1">
      <c r="B116" s="99" t="s">
        <v>68</v>
      </c>
      <c r="C116" s="13"/>
      <c r="D116" s="13"/>
      <c r="E116" s="13"/>
    </row>
    <row r="117" spans="1:5">
      <c r="A117" s="83"/>
      <c r="B117" s="305"/>
      <c r="C117" s="305"/>
      <c r="D117" s="305"/>
      <c r="E117" s="305"/>
    </row>
    <row r="118" spans="1:5" ht="20.25">
      <c r="A118" s="83"/>
      <c r="B118" s="307" t="s">
        <v>191</v>
      </c>
      <c r="C118" s="307"/>
      <c r="D118" s="307"/>
      <c r="E118" s="307"/>
    </row>
    <row r="119" spans="1:5">
      <c r="A119" s="83"/>
      <c r="B119" s="295" t="s">
        <v>70</v>
      </c>
      <c r="C119" s="295"/>
      <c r="D119" s="295"/>
      <c r="E119" s="295"/>
    </row>
    <row r="120" spans="1:5" ht="25.5" customHeight="1">
      <c r="A120" s="83"/>
    </row>
    <row r="121" spans="1:5">
      <c r="A121" s="83"/>
      <c r="B121" s="305"/>
      <c r="C121" s="305"/>
      <c r="D121" s="305"/>
      <c r="E121" s="305"/>
    </row>
    <row r="122" spans="1:5" ht="30" customHeight="1">
      <c r="A122" s="94"/>
      <c r="B122" s="304" t="s">
        <v>188</v>
      </c>
      <c r="C122" s="304"/>
      <c r="D122" s="304"/>
      <c r="E122" s="304"/>
    </row>
    <row r="123" spans="1:5">
      <c r="A123" s="83"/>
      <c r="B123" s="295" t="s">
        <v>189</v>
      </c>
      <c r="C123" s="295"/>
      <c r="D123" s="295"/>
      <c r="E123" s="295"/>
    </row>
    <row r="124" spans="1:5" ht="25.5" customHeight="1">
      <c r="A124" s="83"/>
    </row>
    <row r="125" spans="1:5">
      <c r="A125" s="83"/>
      <c r="B125" s="303" t="s">
        <v>69</v>
      </c>
      <c r="C125" s="303"/>
      <c r="D125" s="303"/>
      <c r="E125" s="303"/>
    </row>
    <row r="126" spans="1:5">
      <c r="A126" s="95"/>
      <c r="B126" s="303"/>
      <c r="C126" s="303"/>
      <c r="D126" s="303"/>
      <c r="E126" s="303"/>
    </row>
    <row r="144" spans="1:9" ht="15.75" customHeight="1">
      <c r="A144" s="96" t="s">
        <v>168</v>
      </c>
      <c r="B144" s="96"/>
      <c r="C144" s="96"/>
      <c r="D144" s="96"/>
      <c r="E144" s="96"/>
      <c r="F144" s="96"/>
      <c r="G144" s="96"/>
      <c r="H144" s="96"/>
      <c r="I144" s="96"/>
    </row>
    <row r="145" spans="1:1" ht="15.75" customHeight="1">
      <c r="A145" s="96" t="s">
        <v>169</v>
      </c>
    </row>
    <row r="146" spans="1:1" ht="15.75" customHeight="1">
      <c r="A146" s="96" t="s">
        <v>170</v>
      </c>
    </row>
    <row r="147" spans="1:1" ht="18">
      <c r="A147" s="96" t="s">
        <v>10</v>
      </c>
    </row>
    <row r="148" spans="1:1" ht="18">
      <c r="A148" s="96" t="s">
        <v>11</v>
      </c>
    </row>
    <row r="149" spans="1:1" ht="18">
      <c r="A149" s="96" t="s">
        <v>12</v>
      </c>
    </row>
    <row r="150" spans="1:1" ht="18">
      <c r="A150" s="96" t="s">
        <v>13</v>
      </c>
    </row>
    <row r="151" spans="1:1" ht="18">
      <c r="A151" s="96" t="s">
        <v>14</v>
      </c>
    </row>
    <row r="152" spans="1:1" ht="15.75" customHeight="1">
      <c r="A152" s="96" t="s">
        <v>171</v>
      </c>
    </row>
    <row r="153" spans="1:1" ht="15.75" customHeight="1">
      <c r="A153" s="96" t="s">
        <v>172</v>
      </c>
    </row>
    <row r="154" spans="1:1" ht="15.75" customHeight="1">
      <c r="A154" s="96" t="s">
        <v>173</v>
      </c>
    </row>
    <row r="155" spans="1:1" ht="15.75" customHeight="1">
      <c r="A155" s="96" t="s">
        <v>174</v>
      </c>
    </row>
    <row r="156" spans="1:1" ht="18">
      <c r="A156" s="96" t="s">
        <v>22</v>
      </c>
    </row>
    <row r="157" spans="1:1" ht="15.75" customHeight="1">
      <c r="A157" s="96" t="s">
        <v>175</v>
      </c>
    </row>
    <row r="158" spans="1:1" ht="15.75" customHeight="1">
      <c r="A158" s="96" t="s">
        <v>176</v>
      </c>
    </row>
    <row r="159" spans="1:1" ht="15.75" customHeight="1">
      <c r="A159" s="96" t="s">
        <v>177</v>
      </c>
    </row>
    <row r="160" spans="1:1" ht="15.75" customHeight="1">
      <c r="A160" s="96" t="s">
        <v>178</v>
      </c>
    </row>
    <row r="161" spans="1:1" ht="15.75" customHeight="1">
      <c r="A161" s="96" t="s">
        <v>179</v>
      </c>
    </row>
    <row r="162" spans="1:1" ht="15.75" customHeight="1">
      <c r="A162" s="96" t="s">
        <v>180</v>
      </c>
    </row>
    <row r="163" spans="1:1" ht="15.75" customHeight="1">
      <c r="A163" s="96" t="s">
        <v>181</v>
      </c>
    </row>
    <row r="164" spans="1:1" ht="15.75" customHeight="1">
      <c r="A164" s="96" t="s">
        <v>182</v>
      </c>
    </row>
    <row r="165" spans="1:1" ht="15.75" customHeight="1">
      <c r="A165" s="96" t="s">
        <v>183</v>
      </c>
    </row>
  </sheetData>
  <mergeCells count="172">
    <mergeCell ref="B125:E126"/>
    <mergeCell ref="B119:E119"/>
    <mergeCell ref="B122:E122"/>
    <mergeCell ref="B123:E123"/>
    <mergeCell ref="B121:E121"/>
    <mergeCell ref="G103:G104"/>
    <mergeCell ref="H103:H104"/>
    <mergeCell ref="A2:H2"/>
    <mergeCell ref="B117:E117"/>
    <mergeCell ref="B118:E118"/>
    <mergeCell ref="A103:A104"/>
    <mergeCell ref="B103:B104"/>
    <mergeCell ref="C103:C104"/>
    <mergeCell ref="D103:D104"/>
    <mergeCell ref="E103:E104"/>
    <mergeCell ref="F103:F104"/>
    <mergeCell ref="G90:G98"/>
    <mergeCell ref="H90:H98"/>
    <mergeCell ref="A99:A101"/>
    <mergeCell ref="B99:B101"/>
    <mergeCell ref="C99:C101"/>
    <mergeCell ref="D99:D101"/>
    <mergeCell ref="E99:E101"/>
    <mergeCell ref="F99:F101"/>
    <mergeCell ref="G99:G101"/>
    <mergeCell ref="H99:H101"/>
    <mergeCell ref="A90:A98"/>
    <mergeCell ref="C90:C98"/>
    <mergeCell ref="D90:D98"/>
    <mergeCell ref="E90:E98"/>
    <mergeCell ref="F90:F98"/>
    <mergeCell ref="H82:H86"/>
    <mergeCell ref="A87:A89"/>
    <mergeCell ref="B87:B89"/>
    <mergeCell ref="C87:C89"/>
    <mergeCell ref="D87:D89"/>
    <mergeCell ref="E87:E89"/>
    <mergeCell ref="F87:F89"/>
    <mergeCell ref="G87:G89"/>
    <mergeCell ref="H87:H89"/>
    <mergeCell ref="A82:A86"/>
    <mergeCell ref="C82:C86"/>
    <mergeCell ref="D82:D86"/>
    <mergeCell ref="E82:E86"/>
    <mergeCell ref="F82:F86"/>
    <mergeCell ref="G82:G86"/>
    <mergeCell ref="G76:G78"/>
    <mergeCell ref="H76:H78"/>
    <mergeCell ref="A79:A81"/>
    <mergeCell ref="B79:B81"/>
    <mergeCell ref="C79:C81"/>
    <mergeCell ref="D79:D81"/>
    <mergeCell ref="E79:E81"/>
    <mergeCell ref="F79:F81"/>
    <mergeCell ref="G79:G81"/>
    <mergeCell ref="H79:H81"/>
    <mergeCell ref="A76:A78"/>
    <mergeCell ref="B76:B78"/>
    <mergeCell ref="C76:C78"/>
    <mergeCell ref="D76:D78"/>
    <mergeCell ref="E76:E78"/>
    <mergeCell ref="F76:F78"/>
    <mergeCell ref="H66:H70"/>
    <mergeCell ref="A71:A75"/>
    <mergeCell ref="C71:C75"/>
    <mergeCell ref="D71:D75"/>
    <mergeCell ref="E71:E75"/>
    <mergeCell ref="F71:F75"/>
    <mergeCell ref="G71:G75"/>
    <mergeCell ref="H71:H75"/>
    <mergeCell ref="A66:A70"/>
    <mergeCell ref="C66:C70"/>
    <mergeCell ref="D66:D70"/>
    <mergeCell ref="E66:E70"/>
    <mergeCell ref="F66:F70"/>
    <mergeCell ref="G66:G70"/>
    <mergeCell ref="G60:G62"/>
    <mergeCell ref="H60:H62"/>
    <mergeCell ref="A63:A65"/>
    <mergeCell ref="B63:B65"/>
    <mergeCell ref="C63:C65"/>
    <mergeCell ref="D63:D65"/>
    <mergeCell ref="E63:E65"/>
    <mergeCell ref="F63:F65"/>
    <mergeCell ref="G63:G65"/>
    <mergeCell ref="H63:H65"/>
    <mergeCell ref="A60:A62"/>
    <mergeCell ref="B60:B62"/>
    <mergeCell ref="C60:C62"/>
    <mergeCell ref="D60:D62"/>
    <mergeCell ref="E60:E62"/>
    <mergeCell ref="F60:F62"/>
    <mergeCell ref="H48:H54"/>
    <mergeCell ref="A55:A59"/>
    <mergeCell ref="C55:C59"/>
    <mergeCell ref="D55:D59"/>
    <mergeCell ref="E55:E59"/>
    <mergeCell ref="F55:F59"/>
    <mergeCell ref="G55:G59"/>
    <mergeCell ref="H55:H59"/>
    <mergeCell ref="A48:A54"/>
    <mergeCell ref="C48:C54"/>
    <mergeCell ref="D48:D54"/>
    <mergeCell ref="E48:E54"/>
    <mergeCell ref="F48:F54"/>
    <mergeCell ref="G48:G54"/>
    <mergeCell ref="H40:H44"/>
    <mergeCell ref="A45:A47"/>
    <mergeCell ref="B45:B47"/>
    <mergeCell ref="C45:C47"/>
    <mergeCell ref="D45:D47"/>
    <mergeCell ref="E45:E47"/>
    <mergeCell ref="F45:F47"/>
    <mergeCell ref="G45:G47"/>
    <mergeCell ref="H45:H47"/>
    <mergeCell ref="A40:A44"/>
    <mergeCell ref="C40:C44"/>
    <mergeCell ref="D40:D44"/>
    <mergeCell ref="E40:E42"/>
    <mergeCell ref="F40:F42"/>
    <mergeCell ref="G40:G42"/>
    <mergeCell ref="E43:E44"/>
    <mergeCell ref="F43:F44"/>
    <mergeCell ref="G43:G44"/>
    <mergeCell ref="A36:A39"/>
    <mergeCell ref="C36:C39"/>
    <mergeCell ref="D36:D39"/>
    <mergeCell ref="E36:E39"/>
    <mergeCell ref="F36:F39"/>
    <mergeCell ref="G36:G39"/>
    <mergeCell ref="H36:H39"/>
    <mergeCell ref="H30:H35"/>
    <mergeCell ref="A30:A35"/>
    <mergeCell ref="C30:C35"/>
    <mergeCell ref="D30:D35"/>
    <mergeCell ref="E30:E35"/>
    <mergeCell ref="F30:F35"/>
    <mergeCell ref="G30:G35"/>
    <mergeCell ref="H12:H18"/>
    <mergeCell ref="H19:H26"/>
    <mergeCell ref="A27:A29"/>
    <mergeCell ref="B27:B29"/>
    <mergeCell ref="C27:C29"/>
    <mergeCell ref="D27:D29"/>
    <mergeCell ref="E27:E29"/>
    <mergeCell ref="F27:F29"/>
    <mergeCell ref="G27:G29"/>
    <mergeCell ref="H27:H29"/>
    <mergeCell ref="A19:A26"/>
    <mergeCell ref="C19:C26"/>
    <mergeCell ref="D19:D26"/>
    <mergeCell ref="E19:E26"/>
    <mergeCell ref="F19:F26"/>
    <mergeCell ref="G19:G26"/>
    <mergeCell ref="A12:A18"/>
    <mergeCell ref="C12:C18"/>
    <mergeCell ref="D12:D18"/>
    <mergeCell ref="E12:E18"/>
    <mergeCell ref="F12:F18"/>
    <mergeCell ref="G12:G18"/>
    <mergeCell ref="A4:A5"/>
    <mergeCell ref="B4:B5"/>
    <mergeCell ref="C4:C5"/>
    <mergeCell ref="D4:D5"/>
    <mergeCell ref="E4:H4"/>
    <mergeCell ref="A7:A11"/>
    <mergeCell ref="C7:C11"/>
    <mergeCell ref="D7:D11"/>
    <mergeCell ref="E7:E11"/>
    <mergeCell ref="F7:F11"/>
    <mergeCell ref="G7:G11"/>
    <mergeCell ref="H7:H11"/>
  </mergeCells>
  <hyperlinks>
    <hyperlink ref="A2" location="_edn1" display="_edn1"/>
    <hyperlink ref="B9" location="_edn2" display="_edn2"/>
    <hyperlink ref="B16" location="_edn3" display="_edn3"/>
    <hyperlink ref="B27" location="_edn4" display="_edn4"/>
    <hyperlink ref="B45" location="_edn5" display="_edn5"/>
    <hyperlink ref="B63" location="_edn6" display="_edn6"/>
    <hyperlink ref="B96" location="_edn7" display="_edn7"/>
  </hyperlinks>
  <pageMargins left="0.70866141732283472" right="0.70866141732283472" top="0.74803149606299213" bottom="0.74803149606299213" header="0.31496062992125984" footer="0.31496062992125984"/>
  <pageSetup paperSize="9" scale="45" fitToHeight="3"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47"/>
  <sheetViews>
    <sheetView topLeftCell="A19" zoomScaleNormal="100" workbookViewId="0">
      <selection activeCell="C44" sqref="C44:E44"/>
    </sheetView>
  </sheetViews>
  <sheetFormatPr defaultRowHeight="10.15" customHeight="1"/>
  <cols>
    <col min="1" max="25" width="0.85546875" style="100" customWidth="1"/>
    <col min="26" max="26" width="2.5703125" style="100" customWidth="1"/>
    <col min="27" max="28" width="0.85546875" style="100" customWidth="1"/>
    <col min="29" max="29" width="2.5703125" style="100" customWidth="1"/>
    <col min="30" max="99" width="0.85546875" style="100" customWidth="1"/>
    <col min="100" max="100" width="8.7109375" style="100" customWidth="1"/>
    <col min="101" max="101" width="13.7109375" style="100" customWidth="1"/>
    <col min="102" max="102" width="14.5703125" style="100" customWidth="1"/>
    <col min="103" max="103" width="14.28515625" style="100" customWidth="1"/>
    <col min="104" max="104" width="13.85546875" style="100" customWidth="1"/>
    <col min="105" max="105" width="11.7109375" style="100" customWidth="1"/>
    <col min="106" max="16384" width="9.140625" style="100"/>
  </cols>
  <sheetData>
    <row r="1" spans="1:105" ht="21.75" customHeight="1">
      <c r="B1" s="240" t="s">
        <v>150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c r="CM1" s="240"/>
      <c r="CN1" s="240"/>
      <c r="CO1" s="240"/>
      <c r="CP1" s="240"/>
      <c r="CQ1" s="240"/>
      <c r="CR1" s="240"/>
      <c r="CS1" s="240"/>
      <c r="CT1" s="240"/>
      <c r="CU1" s="240"/>
      <c r="CV1" s="240"/>
      <c r="CW1" s="240"/>
      <c r="CX1" s="240"/>
      <c r="CY1" s="240"/>
      <c r="CZ1" s="240"/>
      <c r="DA1" s="240"/>
    </row>
    <row r="2" spans="1:105" ht="15"/>
    <row r="3" spans="1:105" ht="11.25" customHeight="1">
      <c r="A3" s="237" t="s">
        <v>254</v>
      </c>
      <c r="B3" s="237"/>
      <c r="C3" s="237"/>
      <c r="D3" s="237"/>
      <c r="E3" s="237"/>
      <c r="F3" s="237"/>
      <c r="G3" s="237"/>
      <c r="H3" s="237"/>
      <c r="I3" s="241" t="s">
        <v>3</v>
      </c>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37" t="s">
        <v>255</v>
      </c>
      <c r="CO3" s="237"/>
      <c r="CP3" s="237"/>
      <c r="CQ3" s="237"/>
      <c r="CR3" s="237"/>
      <c r="CS3" s="237"/>
      <c r="CT3" s="237"/>
      <c r="CU3" s="237"/>
      <c r="CV3" s="212" t="s">
        <v>256</v>
      </c>
      <c r="CW3" s="212" t="s">
        <v>456</v>
      </c>
      <c r="CX3" s="211" t="s">
        <v>5</v>
      </c>
      <c r="CY3" s="211"/>
      <c r="CZ3" s="211"/>
      <c r="DA3" s="211"/>
    </row>
    <row r="4" spans="1:105" ht="31.5" customHeight="1">
      <c r="A4" s="237"/>
      <c r="B4" s="237"/>
      <c r="C4" s="237"/>
      <c r="D4" s="237"/>
      <c r="E4" s="237"/>
      <c r="F4" s="237"/>
      <c r="G4" s="237"/>
      <c r="H4" s="237"/>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37"/>
      <c r="CO4" s="237"/>
      <c r="CP4" s="237"/>
      <c r="CQ4" s="237"/>
      <c r="CR4" s="237"/>
      <c r="CS4" s="237"/>
      <c r="CT4" s="237"/>
      <c r="CU4" s="237"/>
      <c r="CV4" s="212"/>
      <c r="CW4" s="212"/>
      <c r="CX4" s="198" t="s">
        <v>196</v>
      </c>
      <c r="CY4" s="198" t="s">
        <v>197</v>
      </c>
      <c r="CZ4" s="198" t="s">
        <v>198</v>
      </c>
      <c r="DA4" s="212" t="s">
        <v>6</v>
      </c>
    </row>
    <row r="5" spans="1:105" ht="53.25" customHeight="1">
      <c r="A5" s="237"/>
      <c r="B5" s="237"/>
      <c r="C5" s="237"/>
      <c r="D5" s="237"/>
      <c r="E5" s="237"/>
      <c r="F5" s="237"/>
      <c r="G5" s="237"/>
      <c r="H5" s="237"/>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37"/>
      <c r="CO5" s="237"/>
      <c r="CP5" s="237"/>
      <c r="CQ5" s="237"/>
      <c r="CR5" s="237"/>
      <c r="CS5" s="237"/>
      <c r="CT5" s="237"/>
      <c r="CU5" s="237"/>
      <c r="CV5" s="212"/>
      <c r="CW5" s="212"/>
      <c r="CX5" s="120" t="s">
        <v>257</v>
      </c>
      <c r="CY5" s="200" t="s">
        <v>258</v>
      </c>
      <c r="CZ5" s="200" t="s">
        <v>259</v>
      </c>
      <c r="DA5" s="212"/>
    </row>
    <row r="6" spans="1:105" ht="18.75" customHeight="1">
      <c r="A6" s="248" t="s">
        <v>202</v>
      </c>
      <c r="B6" s="248"/>
      <c r="C6" s="248"/>
      <c r="D6" s="248"/>
      <c r="E6" s="248"/>
      <c r="F6" s="248"/>
      <c r="G6" s="248"/>
      <c r="H6" s="248"/>
      <c r="I6" s="248" t="s">
        <v>109</v>
      </c>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t="s">
        <v>110</v>
      </c>
      <c r="CO6" s="248"/>
      <c r="CP6" s="248"/>
      <c r="CQ6" s="248"/>
      <c r="CR6" s="248"/>
      <c r="CS6" s="248"/>
      <c r="CT6" s="248"/>
      <c r="CU6" s="248"/>
      <c r="CV6" s="121" t="s">
        <v>114</v>
      </c>
      <c r="CW6" s="121" t="s">
        <v>115</v>
      </c>
      <c r="CX6" s="121" t="s">
        <v>116</v>
      </c>
      <c r="CY6" s="121" t="s">
        <v>117</v>
      </c>
      <c r="CZ6" s="121" t="s">
        <v>118</v>
      </c>
      <c r="DA6" s="121" t="s">
        <v>203</v>
      </c>
    </row>
    <row r="7" spans="1:105" ht="28.5" customHeight="1">
      <c r="A7" s="249">
        <v>1</v>
      </c>
      <c r="B7" s="249"/>
      <c r="C7" s="249"/>
      <c r="D7" s="249"/>
      <c r="E7" s="249"/>
      <c r="F7" s="249"/>
      <c r="G7" s="249"/>
      <c r="H7" s="249"/>
      <c r="I7" s="250" t="s">
        <v>260</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49" t="s">
        <v>261</v>
      </c>
      <c r="CO7" s="249"/>
      <c r="CP7" s="249"/>
      <c r="CQ7" s="249"/>
      <c r="CR7" s="249"/>
      <c r="CS7" s="249"/>
      <c r="CT7" s="249"/>
      <c r="CU7" s="249"/>
      <c r="CV7" s="198" t="s">
        <v>295</v>
      </c>
      <c r="CW7" s="198" t="s">
        <v>7</v>
      </c>
      <c r="CX7" s="123">
        <v>26641417.629999999</v>
      </c>
      <c r="CY7" s="123">
        <v>13005419.82</v>
      </c>
      <c r="CZ7" s="123">
        <v>12930515.15</v>
      </c>
      <c r="DA7" s="123">
        <v>0</v>
      </c>
    </row>
    <row r="8" spans="1:105" ht="24" customHeight="1">
      <c r="A8" s="243" t="s">
        <v>102</v>
      </c>
      <c r="B8" s="243"/>
      <c r="C8" s="243"/>
      <c r="D8" s="243"/>
      <c r="E8" s="243"/>
      <c r="F8" s="243"/>
      <c r="G8" s="243"/>
      <c r="H8" s="243"/>
      <c r="I8" s="244" t="s">
        <v>336</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3" t="s">
        <v>262</v>
      </c>
      <c r="CO8" s="243"/>
      <c r="CP8" s="243"/>
      <c r="CQ8" s="243"/>
      <c r="CR8" s="243"/>
      <c r="CS8" s="243"/>
      <c r="CT8" s="243"/>
      <c r="CU8" s="243"/>
      <c r="CV8" s="198" t="s">
        <v>337</v>
      </c>
      <c r="CW8" s="198" t="s">
        <v>7</v>
      </c>
      <c r="CX8" s="123">
        <v>0</v>
      </c>
      <c r="CY8" s="123">
        <v>0</v>
      </c>
      <c r="CZ8" s="123">
        <v>0</v>
      </c>
      <c r="DA8" s="123">
        <v>0</v>
      </c>
    </row>
    <row r="9" spans="1:105" ht="24" customHeight="1">
      <c r="A9" s="243" t="s">
        <v>103</v>
      </c>
      <c r="B9" s="243"/>
      <c r="C9" s="243"/>
      <c r="D9" s="243"/>
      <c r="E9" s="243"/>
      <c r="F9" s="243"/>
      <c r="G9" s="243"/>
      <c r="H9" s="243"/>
      <c r="I9" s="247" t="s">
        <v>338</v>
      </c>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3" t="s">
        <v>263</v>
      </c>
      <c r="CO9" s="243"/>
      <c r="CP9" s="243"/>
      <c r="CQ9" s="243"/>
      <c r="CR9" s="243"/>
      <c r="CS9" s="243"/>
      <c r="CT9" s="243"/>
      <c r="CU9" s="243"/>
      <c r="CV9" s="198" t="s">
        <v>295</v>
      </c>
      <c r="CW9" s="198" t="s">
        <v>7</v>
      </c>
      <c r="CX9" s="123">
        <v>0</v>
      </c>
      <c r="CY9" s="123">
        <v>0</v>
      </c>
      <c r="CZ9" s="123">
        <v>0</v>
      </c>
      <c r="DA9" s="123">
        <v>0</v>
      </c>
    </row>
    <row r="10" spans="1:105" ht="24" customHeight="1">
      <c r="A10" s="243" t="s">
        <v>104</v>
      </c>
      <c r="B10" s="243"/>
      <c r="C10" s="243"/>
      <c r="D10" s="243"/>
      <c r="E10" s="243"/>
      <c r="F10" s="243"/>
      <c r="G10" s="243"/>
      <c r="H10" s="243"/>
      <c r="I10" s="247" t="s">
        <v>339</v>
      </c>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3" t="s">
        <v>264</v>
      </c>
      <c r="CO10" s="243"/>
      <c r="CP10" s="243"/>
      <c r="CQ10" s="243"/>
      <c r="CR10" s="243"/>
      <c r="CS10" s="243"/>
      <c r="CT10" s="243"/>
      <c r="CU10" s="243"/>
      <c r="CV10" s="198" t="s">
        <v>337</v>
      </c>
      <c r="CW10" s="198" t="s">
        <v>7</v>
      </c>
      <c r="CX10" s="123">
        <v>1066553.75</v>
      </c>
      <c r="CY10" s="123">
        <v>0</v>
      </c>
      <c r="CZ10" s="123">
        <v>0</v>
      </c>
      <c r="DA10" s="123">
        <v>0</v>
      </c>
    </row>
    <row r="11" spans="1:105" ht="24" customHeight="1">
      <c r="A11" s="243" t="s">
        <v>105</v>
      </c>
      <c r="B11" s="243"/>
      <c r="C11" s="243"/>
      <c r="D11" s="243"/>
      <c r="E11" s="243"/>
      <c r="F11" s="243"/>
      <c r="G11" s="243"/>
      <c r="H11" s="243"/>
      <c r="I11" s="247" t="s">
        <v>340</v>
      </c>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3" t="s">
        <v>265</v>
      </c>
      <c r="CO11" s="243"/>
      <c r="CP11" s="243"/>
      <c r="CQ11" s="243"/>
      <c r="CR11" s="243"/>
      <c r="CS11" s="243"/>
      <c r="CT11" s="243"/>
      <c r="CU11" s="243"/>
      <c r="CV11" s="198" t="s">
        <v>295</v>
      </c>
      <c r="CW11" s="198" t="s">
        <v>7</v>
      </c>
      <c r="CX11" s="123">
        <v>25574863.879999999</v>
      </c>
      <c r="CY11" s="123">
        <v>13005419.82</v>
      </c>
      <c r="CZ11" s="123">
        <v>12930515.15</v>
      </c>
      <c r="DA11" s="123">
        <v>0</v>
      </c>
    </row>
    <row r="12" spans="1:105" ht="24" customHeight="1">
      <c r="A12" s="243" t="s">
        <v>266</v>
      </c>
      <c r="B12" s="243"/>
      <c r="C12" s="243"/>
      <c r="D12" s="243"/>
      <c r="E12" s="243"/>
      <c r="F12" s="243"/>
      <c r="G12" s="243"/>
      <c r="H12" s="243"/>
      <c r="I12" s="247" t="s">
        <v>341</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3" t="s">
        <v>267</v>
      </c>
      <c r="CO12" s="243"/>
      <c r="CP12" s="243"/>
      <c r="CQ12" s="243"/>
      <c r="CR12" s="243"/>
      <c r="CS12" s="243"/>
      <c r="CT12" s="243"/>
      <c r="CU12" s="243"/>
      <c r="CV12" s="198" t="s">
        <v>295</v>
      </c>
      <c r="CW12" s="198" t="s">
        <v>7</v>
      </c>
      <c r="CX12" s="123">
        <v>18949353.120000001</v>
      </c>
      <c r="CY12" s="123">
        <v>7945440</v>
      </c>
      <c r="CZ12" s="123">
        <v>8148592.71</v>
      </c>
      <c r="DA12" s="123">
        <v>0</v>
      </c>
    </row>
    <row r="13" spans="1:105" ht="24" customHeight="1">
      <c r="A13" s="243" t="s">
        <v>268</v>
      </c>
      <c r="B13" s="243"/>
      <c r="C13" s="243"/>
      <c r="D13" s="243"/>
      <c r="E13" s="243"/>
      <c r="F13" s="243"/>
      <c r="G13" s="243"/>
      <c r="H13" s="243"/>
      <c r="I13" s="247" t="s">
        <v>342</v>
      </c>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3" t="s">
        <v>269</v>
      </c>
      <c r="CO13" s="243"/>
      <c r="CP13" s="243"/>
      <c r="CQ13" s="243"/>
      <c r="CR13" s="243"/>
      <c r="CS13" s="243"/>
      <c r="CT13" s="243"/>
      <c r="CU13" s="243"/>
      <c r="CV13" s="198" t="s">
        <v>295</v>
      </c>
      <c r="CW13" s="198" t="s">
        <v>7</v>
      </c>
      <c r="CX13" s="123">
        <v>0</v>
      </c>
      <c r="CY13" s="123">
        <v>0</v>
      </c>
      <c r="CZ13" s="123">
        <v>0</v>
      </c>
      <c r="DA13" s="123">
        <v>0</v>
      </c>
    </row>
    <row r="14" spans="1:105" ht="24" customHeight="1">
      <c r="A14" s="243" t="s">
        <v>270</v>
      </c>
      <c r="B14" s="243"/>
      <c r="C14" s="243"/>
      <c r="D14" s="243"/>
      <c r="E14" s="243"/>
      <c r="F14" s="243"/>
      <c r="G14" s="243"/>
      <c r="H14" s="243"/>
      <c r="I14" s="247" t="s">
        <v>343</v>
      </c>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3" t="s">
        <v>271</v>
      </c>
      <c r="CO14" s="243"/>
      <c r="CP14" s="243"/>
      <c r="CQ14" s="243"/>
      <c r="CR14" s="243"/>
      <c r="CS14" s="243"/>
      <c r="CT14" s="243"/>
      <c r="CU14" s="243"/>
      <c r="CV14" s="198" t="s">
        <v>295</v>
      </c>
      <c r="CW14" s="198" t="s">
        <v>7</v>
      </c>
      <c r="CX14" s="123">
        <v>18949353.120000001</v>
      </c>
      <c r="CY14" s="123">
        <v>7945440</v>
      </c>
      <c r="CZ14" s="123">
        <v>8148592.71</v>
      </c>
      <c r="DA14" s="123">
        <v>0</v>
      </c>
    </row>
    <row r="15" spans="1:105" ht="24" customHeight="1">
      <c r="A15" s="243" t="s">
        <v>272</v>
      </c>
      <c r="B15" s="243"/>
      <c r="C15" s="243"/>
      <c r="D15" s="243"/>
      <c r="E15" s="243"/>
      <c r="F15" s="243"/>
      <c r="G15" s="243"/>
      <c r="H15" s="243"/>
      <c r="I15" s="247" t="s">
        <v>344</v>
      </c>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3" t="s">
        <v>273</v>
      </c>
      <c r="CO15" s="243"/>
      <c r="CP15" s="243"/>
      <c r="CQ15" s="243"/>
      <c r="CR15" s="243"/>
      <c r="CS15" s="243"/>
      <c r="CT15" s="243"/>
      <c r="CU15" s="243"/>
      <c r="CV15" s="198" t="s">
        <v>295</v>
      </c>
      <c r="CW15" s="198" t="s">
        <v>7</v>
      </c>
      <c r="CX15" s="123">
        <v>1101884.3799999999</v>
      </c>
      <c r="CY15" s="123">
        <v>0</v>
      </c>
      <c r="CZ15" s="123">
        <v>0</v>
      </c>
      <c r="DA15" s="123">
        <v>0</v>
      </c>
    </row>
    <row r="16" spans="1:105" ht="24" customHeight="1">
      <c r="A16" s="243" t="s">
        <v>274</v>
      </c>
      <c r="B16" s="243"/>
      <c r="C16" s="243"/>
      <c r="D16" s="243"/>
      <c r="E16" s="243"/>
      <c r="F16" s="243"/>
      <c r="G16" s="243"/>
      <c r="H16" s="243"/>
      <c r="I16" s="247" t="s">
        <v>342</v>
      </c>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3" t="s">
        <v>275</v>
      </c>
      <c r="CO16" s="243"/>
      <c r="CP16" s="243"/>
      <c r="CQ16" s="243"/>
      <c r="CR16" s="243"/>
      <c r="CS16" s="243"/>
      <c r="CT16" s="243"/>
      <c r="CU16" s="243"/>
      <c r="CV16" s="198" t="s">
        <v>295</v>
      </c>
      <c r="CW16" s="198" t="s">
        <v>7</v>
      </c>
      <c r="CX16" s="123">
        <v>0</v>
      </c>
      <c r="CY16" s="123">
        <v>0</v>
      </c>
      <c r="CZ16" s="123">
        <v>0</v>
      </c>
      <c r="DA16" s="123">
        <v>0</v>
      </c>
    </row>
    <row r="17" spans="1:105" ht="24" customHeight="1">
      <c r="A17" s="243" t="s">
        <v>276</v>
      </c>
      <c r="B17" s="243"/>
      <c r="C17" s="243"/>
      <c r="D17" s="243"/>
      <c r="E17" s="243"/>
      <c r="F17" s="243"/>
      <c r="G17" s="243"/>
      <c r="H17" s="243"/>
      <c r="I17" s="247" t="s">
        <v>343</v>
      </c>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3" t="s">
        <v>277</v>
      </c>
      <c r="CO17" s="243"/>
      <c r="CP17" s="243"/>
      <c r="CQ17" s="243"/>
      <c r="CR17" s="243"/>
      <c r="CS17" s="243"/>
      <c r="CT17" s="243"/>
      <c r="CU17" s="243"/>
      <c r="CV17" s="198" t="s">
        <v>295</v>
      </c>
      <c r="CW17" s="198" t="s">
        <v>7</v>
      </c>
      <c r="CX17" s="123">
        <v>1101884.3799999999</v>
      </c>
      <c r="CY17" s="123">
        <v>0</v>
      </c>
      <c r="CZ17" s="123">
        <v>0</v>
      </c>
      <c r="DA17" s="123">
        <v>0</v>
      </c>
    </row>
    <row r="18" spans="1:105" ht="24" customHeight="1">
      <c r="A18" s="243" t="s">
        <v>278</v>
      </c>
      <c r="B18" s="243"/>
      <c r="C18" s="243"/>
      <c r="D18" s="243"/>
      <c r="E18" s="243"/>
      <c r="F18" s="243"/>
      <c r="G18" s="243"/>
      <c r="H18" s="243"/>
      <c r="I18" s="247" t="s">
        <v>345</v>
      </c>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c r="BX18" s="245"/>
      <c r="BY18" s="245"/>
      <c r="BZ18" s="245"/>
      <c r="CA18" s="245"/>
      <c r="CB18" s="245"/>
      <c r="CC18" s="245"/>
      <c r="CD18" s="245"/>
      <c r="CE18" s="245"/>
      <c r="CF18" s="245"/>
      <c r="CG18" s="245"/>
      <c r="CH18" s="245"/>
      <c r="CI18" s="245"/>
      <c r="CJ18" s="245"/>
      <c r="CK18" s="245"/>
      <c r="CL18" s="245"/>
      <c r="CM18" s="245"/>
      <c r="CN18" s="243" t="s">
        <v>279</v>
      </c>
      <c r="CO18" s="243"/>
      <c r="CP18" s="243"/>
      <c r="CQ18" s="243"/>
      <c r="CR18" s="243"/>
      <c r="CS18" s="243"/>
      <c r="CT18" s="243"/>
      <c r="CU18" s="243"/>
      <c r="CV18" s="198" t="s">
        <v>295</v>
      </c>
      <c r="CW18" s="198" t="s">
        <v>7</v>
      </c>
      <c r="CX18" s="123">
        <v>0</v>
      </c>
      <c r="CY18" s="123">
        <v>0</v>
      </c>
      <c r="CZ18" s="123">
        <v>0</v>
      </c>
      <c r="DA18" s="123">
        <v>0</v>
      </c>
    </row>
    <row r="19" spans="1:105" ht="24" customHeight="1">
      <c r="A19" s="243" t="s">
        <v>280</v>
      </c>
      <c r="B19" s="243"/>
      <c r="C19" s="243"/>
      <c r="D19" s="243"/>
      <c r="E19" s="243"/>
      <c r="F19" s="243"/>
      <c r="G19" s="243"/>
      <c r="H19" s="243"/>
      <c r="I19" s="247" t="s">
        <v>346</v>
      </c>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3" t="s">
        <v>283</v>
      </c>
      <c r="CO19" s="243"/>
      <c r="CP19" s="243"/>
      <c r="CQ19" s="243"/>
      <c r="CR19" s="243"/>
      <c r="CS19" s="243"/>
      <c r="CT19" s="243"/>
      <c r="CU19" s="243"/>
      <c r="CV19" s="198" t="s">
        <v>295</v>
      </c>
      <c r="CW19" s="198" t="s">
        <v>7</v>
      </c>
      <c r="CX19" s="123">
        <v>5523626.3799999999</v>
      </c>
      <c r="CY19" s="123">
        <v>5059979.82</v>
      </c>
      <c r="CZ19" s="123">
        <v>4781922.4400000004</v>
      </c>
      <c r="DA19" s="123">
        <v>0</v>
      </c>
    </row>
    <row r="20" spans="1:105" ht="24" customHeight="1">
      <c r="A20" s="243" t="s">
        <v>281</v>
      </c>
      <c r="B20" s="243"/>
      <c r="C20" s="243"/>
      <c r="D20" s="243"/>
      <c r="E20" s="243"/>
      <c r="F20" s="243"/>
      <c r="G20" s="243"/>
      <c r="H20" s="243"/>
      <c r="I20" s="247" t="s">
        <v>342</v>
      </c>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3" t="s">
        <v>284</v>
      </c>
      <c r="CO20" s="243"/>
      <c r="CP20" s="243"/>
      <c r="CQ20" s="243"/>
      <c r="CR20" s="243"/>
      <c r="CS20" s="243"/>
      <c r="CT20" s="243"/>
      <c r="CU20" s="243"/>
      <c r="CV20" s="198" t="s">
        <v>295</v>
      </c>
      <c r="CW20" s="198" t="s">
        <v>7</v>
      </c>
      <c r="CX20" s="123">
        <v>0</v>
      </c>
      <c r="CY20" s="123">
        <v>0</v>
      </c>
      <c r="CZ20" s="123">
        <v>0</v>
      </c>
      <c r="DA20" s="123">
        <v>0</v>
      </c>
    </row>
    <row r="21" spans="1:105" ht="24" customHeight="1">
      <c r="A21" s="243" t="s">
        <v>282</v>
      </c>
      <c r="B21" s="243"/>
      <c r="C21" s="243"/>
      <c r="D21" s="243"/>
      <c r="E21" s="243"/>
      <c r="F21" s="243"/>
      <c r="G21" s="243"/>
      <c r="H21" s="243"/>
      <c r="I21" s="247" t="s">
        <v>343</v>
      </c>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c r="BZ21" s="245"/>
      <c r="CA21" s="245"/>
      <c r="CB21" s="245"/>
      <c r="CC21" s="245"/>
      <c r="CD21" s="245"/>
      <c r="CE21" s="245"/>
      <c r="CF21" s="245"/>
      <c r="CG21" s="245"/>
      <c r="CH21" s="245"/>
      <c r="CI21" s="245"/>
      <c r="CJ21" s="245"/>
      <c r="CK21" s="245"/>
      <c r="CL21" s="245"/>
      <c r="CM21" s="245"/>
      <c r="CN21" s="243" t="s">
        <v>285</v>
      </c>
      <c r="CO21" s="243"/>
      <c r="CP21" s="243"/>
      <c r="CQ21" s="243"/>
      <c r="CR21" s="243"/>
      <c r="CS21" s="243"/>
      <c r="CT21" s="243"/>
      <c r="CU21" s="243"/>
      <c r="CV21" s="198" t="s">
        <v>295</v>
      </c>
      <c r="CW21" s="198" t="s">
        <v>7</v>
      </c>
      <c r="CX21" s="123">
        <v>5523626.3799999999</v>
      </c>
      <c r="CY21" s="123">
        <v>5059979.82</v>
      </c>
      <c r="CZ21" s="123">
        <v>4781922.4400000004</v>
      </c>
      <c r="DA21" s="123">
        <v>0</v>
      </c>
    </row>
    <row r="22" spans="1:105" ht="21.75" customHeight="1">
      <c r="A22" s="249">
        <v>2</v>
      </c>
      <c r="B22" s="249"/>
      <c r="C22" s="249"/>
      <c r="D22" s="249"/>
      <c r="E22" s="249"/>
      <c r="F22" s="249"/>
      <c r="G22" s="249"/>
      <c r="H22" s="249"/>
      <c r="I22" s="254" t="s">
        <v>286</v>
      </c>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s="255"/>
      <c r="CG22" s="255"/>
      <c r="CH22" s="255"/>
      <c r="CI22" s="255"/>
      <c r="CJ22" s="255"/>
      <c r="CK22" s="255"/>
      <c r="CL22" s="255"/>
      <c r="CM22" s="256"/>
      <c r="CN22" s="249" t="s">
        <v>287</v>
      </c>
      <c r="CO22" s="249"/>
      <c r="CP22" s="249"/>
      <c r="CQ22" s="249"/>
      <c r="CR22" s="249"/>
      <c r="CS22" s="249"/>
      <c r="CT22" s="249"/>
      <c r="CU22" s="249"/>
      <c r="CV22" s="198" t="s">
        <v>347</v>
      </c>
      <c r="CW22" s="198" t="s">
        <v>7</v>
      </c>
      <c r="CX22" s="123">
        <v>0</v>
      </c>
      <c r="CY22" s="123">
        <v>0</v>
      </c>
      <c r="CZ22" s="123">
        <v>0</v>
      </c>
      <c r="DA22" s="123">
        <v>0</v>
      </c>
    </row>
    <row r="23" spans="1:105" ht="24" customHeight="1">
      <c r="A23" s="243" t="s">
        <v>106</v>
      </c>
      <c r="B23" s="243"/>
      <c r="C23" s="243"/>
      <c r="D23" s="243"/>
      <c r="E23" s="243"/>
      <c r="F23" s="243"/>
      <c r="G23" s="243"/>
      <c r="H23" s="243"/>
      <c r="I23" s="247" t="s">
        <v>348</v>
      </c>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c r="BX23" s="245"/>
      <c r="BY23" s="245"/>
      <c r="BZ23" s="245"/>
      <c r="CA23" s="245"/>
      <c r="CB23" s="245"/>
      <c r="CC23" s="245"/>
      <c r="CD23" s="245"/>
      <c r="CE23" s="245"/>
      <c r="CF23" s="245"/>
      <c r="CG23" s="245"/>
      <c r="CH23" s="245"/>
      <c r="CI23" s="245"/>
      <c r="CJ23" s="245"/>
      <c r="CK23" s="245"/>
      <c r="CL23" s="245"/>
      <c r="CM23" s="245"/>
      <c r="CN23" s="243" t="s">
        <v>288</v>
      </c>
      <c r="CO23" s="243"/>
      <c r="CP23" s="243"/>
      <c r="CQ23" s="243"/>
      <c r="CR23" s="243"/>
      <c r="CS23" s="243"/>
      <c r="CT23" s="243"/>
      <c r="CU23" s="243"/>
      <c r="CV23" s="198" t="s">
        <v>295</v>
      </c>
      <c r="CW23" s="198" t="s">
        <v>7</v>
      </c>
      <c r="CX23" s="123">
        <v>0</v>
      </c>
      <c r="CY23" s="123">
        <v>0</v>
      </c>
      <c r="CZ23" s="123">
        <v>0</v>
      </c>
      <c r="DA23" s="123">
        <v>0</v>
      </c>
    </row>
    <row r="24" spans="1:105" ht="24" customHeight="1">
      <c r="A24" s="243" t="s">
        <v>107</v>
      </c>
      <c r="B24" s="243"/>
      <c r="C24" s="243"/>
      <c r="D24" s="243"/>
      <c r="E24" s="243"/>
      <c r="F24" s="243"/>
      <c r="G24" s="243"/>
      <c r="H24" s="243"/>
      <c r="I24" s="247" t="s">
        <v>348</v>
      </c>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3" t="s">
        <v>288</v>
      </c>
      <c r="CO24" s="243"/>
      <c r="CP24" s="243"/>
      <c r="CQ24" s="243"/>
      <c r="CR24" s="243"/>
      <c r="CS24" s="243"/>
      <c r="CT24" s="243"/>
      <c r="CU24" s="243"/>
      <c r="CV24" s="198" t="s">
        <v>349</v>
      </c>
      <c r="CW24" s="198" t="s">
        <v>7</v>
      </c>
      <c r="CX24" s="123">
        <v>0</v>
      </c>
      <c r="CY24" s="123">
        <v>0</v>
      </c>
      <c r="CZ24" s="123">
        <v>0</v>
      </c>
      <c r="DA24" s="123">
        <v>0</v>
      </c>
    </row>
    <row r="25" spans="1:105" ht="24" customHeight="1">
      <c r="A25" s="243" t="s">
        <v>108</v>
      </c>
      <c r="B25" s="243"/>
      <c r="C25" s="243"/>
      <c r="D25" s="243"/>
      <c r="E25" s="243"/>
      <c r="F25" s="243"/>
      <c r="G25" s="243"/>
      <c r="H25" s="243"/>
      <c r="I25" s="247" t="s">
        <v>348</v>
      </c>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3" t="s">
        <v>288</v>
      </c>
      <c r="CO25" s="243"/>
      <c r="CP25" s="243"/>
      <c r="CQ25" s="243"/>
      <c r="CR25" s="243"/>
      <c r="CS25" s="243"/>
      <c r="CT25" s="243"/>
      <c r="CU25" s="243"/>
      <c r="CV25" s="198" t="s">
        <v>350</v>
      </c>
      <c r="CW25" s="198" t="s">
        <v>7</v>
      </c>
      <c r="CX25" s="123">
        <v>0</v>
      </c>
      <c r="CY25" s="123">
        <v>0</v>
      </c>
      <c r="CZ25" s="123">
        <v>0</v>
      </c>
      <c r="DA25" s="123">
        <v>0</v>
      </c>
    </row>
    <row r="26" spans="1:105" ht="26.25" customHeight="1">
      <c r="A26" s="249">
        <v>3</v>
      </c>
      <c r="B26" s="249"/>
      <c r="C26" s="249"/>
      <c r="D26" s="249"/>
      <c r="E26" s="249"/>
      <c r="F26" s="249"/>
      <c r="G26" s="249"/>
      <c r="H26" s="249"/>
      <c r="I26" s="254" t="s">
        <v>66</v>
      </c>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6"/>
      <c r="CN26" s="249" t="s">
        <v>289</v>
      </c>
      <c r="CO26" s="249"/>
      <c r="CP26" s="249"/>
      <c r="CQ26" s="249"/>
      <c r="CR26" s="249"/>
      <c r="CS26" s="249"/>
      <c r="CT26" s="249"/>
      <c r="CU26" s="249"/>
      <c r="CV26" s="198" t="s">
        <v>347</v>
      </c>
      <c r="CW26" s="198" t="s">
        <v>7</v>
      </c>
      <c r="CX26" s="123">
        <f>CX7</f>
        <v>26641417.629999999</v>
      </c>
      <c r="CY26" s="123">
        <f t="shared" ref="CY26:CZ26" si="0">CY7</f>
        <v>13005419.82</v>
      </c>
      <c r="CZ26" s="123">
        <f t="shared" si="0"/>
        <v>12930515.15</v>
      </c>
      <c r="DA26" s="123">
        <v>0</v>
      </c>
    </row>
    <row r="27" spans="1:105" ht="24" customHeight="1">
      <c r="A27" s="243" t="s">
        <v>111</v>
      </c>
      <c r="B27" s="243"/>
      <c r="C27" s="243"/>
      <c r="D27" s="243"/>
      <c r="E27" s="243"/>
      <c r="F27" s="243"/>
      <c r="G27" s="243"/>
      <c r="H27" s="243"/>
      <c r="I27" s="247" t="s">
        <v>348</v>
      </c>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5"/>
      <c r="BY27" s="245"/>
      <c r="BZ27" s="245"/>
      <c r="CA27" s="245"/>
      <c r="CB27" s="245"/>
      <c r="CC27" s="245"/>
      <c r="CD27" s="245"/>
      <c r="CE27" s="245"/>
      <c r="CF27" s="245"/>
      <c r="CG27" s="245"/>
      <c r="CH27" s="245"/>
      <c r="CI27" s="245"/>
      <c r="CJ27" s="245"/>
      <c r="CK27" s="245"/>
      <c r="CL27" s="245"/>
      <c r="CM27" s="245"/>
      <c r="CN27" s="243" t="s">
        <v>290</v>
      </c>
      <c r="CO27" s="243"/>
      <c r="CP27" s="243"/>
      <c r="CQ27" s="243"/>
      <c r="CR27" s="243"/>
      <c r="CS27" s="243"/>
      <c r="CT27" s="243"/>
      <c r="CU27" s="243"/>
      <c r="CV27" s="198" t="s">
        <v>295</v>
      </c>
      <c r="CW27" s="198" t="s">
        <v>7</v>
      </c>
      <c r="CX27" s="123">
        <f>CX26</f>
        <v>26641417.629999999</v>
      </c>
      <c r="CY27" s="123">
        <v>0</v>
      </c>
      <c r="CZ27" s="123">
        <v>0</v>
      </c>
      <c r="DA27" s="123">
        <v>0</v>
      </c>
    </row>
    <row r="28" spans="1:105" ht="24" customHeight="1">
      <c r="A28" s="243" t="s">
        <v>112</v>
      </c>
      <c r="B28" s="243"/>
      <c r="C28" s="243"/>
      <c r="D28" s="243"/>
      <c r="E28" s="243"/>
      <c r="F28" s="243"/>
      <c r="G28" s="243"/>
      <c r="H28" s="243"/>
      <c r="I28" s="247" t="s">
        <v>348</v>
      </c>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c r="BZ28" s="245"/>
      <c r="CA28" s="245"/>
      <c r="CB28" s="245"/>
      <c r="CC28" s="245"/>
      <c r="CD28" s="245"/>
      <c r="CE28" s="245"/>
      <c r="CF28" s="245"/>
      <c r="CG28" s="245"/>
      <c r="CH28" s="245"/>
      <c r="CI28" s="245"/>
      <c r="CJ28" s="245"/>
      <c r="CK28" s="245"/>
      <c r="CL28" s="245"/>
      <c r="CM28" s="245"/>
      <c r="CN28" s="243" t="s">
        <v>290</v>
      </c>
      <c r="CO28" s="243"/>
      <c r="CP28" s="243"/>
      <c r="CQ28" s="243"/>
      <c r="CR28" s="243"/>
      <c r="CS28" s="243"/>
      <c r="CT28" s="243"/>
      <c r="CU28" s="243"/>
      <c r="CV28" s="198" t="s">
        <v>349</v>
      </c>
      <c r="CW28" s="198" t="s">
        <v>7</v>
      </c>
      <c r="CX28" s="123">
        <v>0</v>
      </c>
      <c r="CY28" s="123">
        <f>CY26</f>
        <v>13005419.82</v>
      </c>
      <c r="CZ28" s="123">
        <v>0</v>
      </c>
      <c r="DA28" s="123">
        <v>0</v>
      </c>
    </row>
    <row r="29" spans="1:105" ht="24" customHeight="1">
      <c r="A29" s="243" t="s">
        <v>113</v>
      </c>
      <c r="B29" s="243"/>
      <c r="C29" s="243"/>
      <c r="D29" s="243"/>
      <c r="E29" s="243"/>
      <c r="F29" s="243"/>
      <c r="G29" s="243"/>
      <c r="H29" s="243"/>
      <c r="I29" s="247" t="s">
        <v>348</v>
      </c>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3" t="s">
        <v>290</v>
      </c>
      <c r="CO29" s="243"/>
      <c r="CP29" s="243"/>
      <c r="CQ29" s="243"/>
      <c r="CR29" s="243"/>
      <c r="CS29" s="243"/>
      <c r="CT29" s="243"/>
      <c r="CU29" s="243"/>
      <c r="CV29" s="198" t="s">
        <v>350</v>
      </c>
      <c r="CW29" s="198" t="s">
        <v>7</v>
      </c>
      <c r="CX29" s="123">
        <v>0</v>
      </c>
      <c r="CY29" s="123">
        <v>0</v>
      </c>
      <c r="CZ29" s="123">
        <f>CZ26</f>
        <v>12930515.15</v>
      </c>
      <c r="DA29" s="123">
        <v>0</v>
      </c>
    </row>
    <row r="30" spans="1:105" ht="15"/>
    <row r="31" spans="1:105" ht="27.75" customHeight="1">
      <c r="A31" s="128"/>
      <c r="B31" s="128"/>
      <c r="C31" s="128"/>
      <c r="D31" s="128"/>
      <c r="E31" s="128"/>
      <c r="F31" s="128"/>
      <c r="G31" s="128"/>
      <c r="H31" s="128"/>
      <c r="I31" s="197" t="s">
        <v>292</v>
      </c>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265" t="s">
        <v>98</v>
      </c>
      <c r="AN31" s="265"/>
      <c r="AO31" s="265"/>
      <c r="AP31" s="265"/>
      <c r="AQ31" s="265"/>
      <c r="AR31" s="265"/>
      <c r="AS31" s="265"/>
      <c r="AT31" s="265"/>
      <c r="AU31" s="265"/>
      <c r="AV31" s="265"/>
      <c r="AW31" s="265"/>
      <c r="AX31" s="265"/>
      <c r="AY31" s="265"/>
      <c r="AZ31" s="265"/>
      <c r="BA31" s="265"/>
      <c r="BB31" s="265"/>
      <c r="BC31" s="265"/>
      <c r="BD31" s="265"/>
      <c r="BE31" s="128"/>
      <c r="BF31" s="128"/>
      <c r="BG31" s="265" t="s">
        <v>97</v>
      </c>
      <c r="BH31" s="265"/>
      <c r="BI31" s="265"/>
      <c r="BJ31" s="265"/>
      <c r="BK31" s="265"/>
      <c r="BL31" s="265"/>
      <c r="BM31" s="265"/>
      <c r="BN31" s="265"/>
      <c r="BO31" s="265"/>
      <c r="BP31" s="265"/>
      <c r="BQ31" s="265"/>
      <c r="BR31" s="265"/>
      <c r="BS31" s="265"/>
      <c r="BT31" s="265"/>
      <c r="BU31" s="265"/>
      <c r="BV31" s="265"/>
      <c r="BW31" s="265"/>
      <c r="BX31" s="265"/>
      <c r="BY31" s="128"/>
      <c r="BZ31" s="128"/>
      <c r="CA31" s="258" t="s">
        <v>351</v>
      </c>
      <c r="CB31" s="258"/>
      <c r="CC31" s="258"/>
      <c r="CD31" s="258"/>
      <c r="CE31" s="258"/>
      <c r="CF31" s="258"/>
      <c r="CG31" s="258"/>
      <c r="CH31" s="258"/>
      <c r="CI31" s="258"/>
      <c r="CJ31" s="258"/>
      <c r="CK31" s="258"/>
      <c r="CL31" s="258"/>
      <c r="CM31" s="258"/>
      <c r="CN31" s="258"/>
      <c r="CO31" s="258"/>
      <c r="CP31" s="258"/>
      <c r="CQ31" s="258"/>
      <c r="CR31" s="258"/>
    </row>
    <row r="32" spans="1:105" ht="11.2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266" t="s">
        <v>291</v>
      </c>
      <c r="AN32" s="266"/>
      <c r="AO32" s="266"/>
      <c r="AP32" s="266"/>
      <c r="AQ32" s="266"/>
      <c r="AR32" s="266"/>
      <c r="AS32" s="266"/>
      <c r="AT32" s="266"/>
      <c r="AU32" s="266"/>
      <c r="AV32" s="266"/>
      <c r="AW32" s="266"/>
      <c r="AX32" s="266"/>
      <c r="AY32" s="266"/>
      <c r="AZ32" s="266"/>
      <c r="BA32" s="266"/>
      <c r="BB32" s="266"/>
      <c r="BC32" s="266"/>
      <c r="BD32" s="266"/>
      <c r="BE32" s="128"/>
      <c r="BF32" s="128"/>
      <c r="BG32" s="266" t="s">
        <v>293</v>
      </c>
      <c r="BH32" s="266"/>
      <c r="BI32" s="266"/>
      <c r="BJ32" s="266"/>
      <c r="BK32" s="266"/>
      <c r="BL32" s="266"/>
      <c r="BM32" s="266"/>
      <c r="BN32" s="266"/>
      <c r="BO32" s="266"/>
      <c r="BP32" s="266"/>
      <c r="BQ32" s="266"/>
      <c r="BR32" s="266"/>
      <c r="BS32" s="266"/>
      <c r="BT32" s="266"/>
      <c r="BU32" s="266"/>
      <c r="BV32" s="266"/>
      <c r="BW32" s="266"/>
      <c r="BX32" s="266"/>
      <c r="BY32" s="128"/>
      <c r="BZ32" s="128"/>
      <c r="CA32" s="266" t="s">
        <v>294</v>
      </c>
      <c r="CB32" s="266"/>
      <c r="CC32" s="266"/>
      <c r="CD32" s="266"/>
      <c r="CE32" s="266"/>
      <c r="CF32" s="266"/>
      <c r="CG32" s="266"/>
      <c r="CH32" s="266"/>
      <c r="CI32" s="266"/>
      <c r="CJ32" s="266"/>
      <c r="CK32" s="266"/>
      <c r="CL32" s="266"/>
      <c r="CM32" s="266"/>
      <c r="CN32" s="266"/>
      <c r="CO32" s="266"/>
      <c r="CP32" s="266"/>
      <c r="CQ32" s="266"/>
      <c r="CR32" s="266"/>
    </row>
    <row r="33" spans="1:96" ht="3"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99"/>
      <c r="AN33" s="199"/>
      <c r="AO33" s="199"/>
      <c r="AP33" s="199"/>
      <c r="AQ33" s="199"/>
      <c r="AR33" s="199"/>
      <c r="AS33" s="199"/>
      <c r="AT33" s="199"/>
      <c r="AU33" s="199"/>
      <c r="AV33" s="199"/>
      <c r="AW33" s="199"/>
      <c r="AX33" s="199"/>
      <c r="AY33" s="199"/>
      <c r="AZ33" s="199"/>
      <c r="BA33" s="199"/>
      <c r="BB33" s="199"/>
      <c r="BC33" s="199"/>
      <c r="BD33" s="199"/>
      <c r="BE33" s="128"/>
      <c r="BF33" s="128"/>
      <c r="BG33" s="199"/>
      <c r="BH33" s="199"/>
      <c r="BI33" s="199"/>
      <c r="BJ33" s="199"/>
      <c r="BK33" s="199"/>
      <c r="BL33" s="199"/>
      <c r="BM33" s="199"/>
      <c r="BN33" s="199"/>
      <c r="BO33" s="199"/>
      <c r="BP33" s="199"/>
      <c r="BQ33" s="199"/>
      <c r="BR33" s="199"/>
      <c r="BS33" s="199"/>
      <c r="BT33" s="199"/>
      <c r="BU33" s="199"/>
      <c r="BV33" s="199"/>
      <c r="BW33" s="199"/>
      <c r="BX33" s="199"/>
      <c r="BY33" s="128"/>
      <c r="BZ33" s="128"/>
      <c r="CA33" s="199"/>
      <c r="CB33" s="199"/>
      <c r="CC33" s="199"/>
      <c r="CD33" s="199"/>
      <c r="CE33" s="199"/>
      <c r="CF33" s="199"/>
      <c r="CG33" s="199"/>
      <c r="CH33" s="199"/>
      <c r="CI33" s="199"/>
      <c r="CJ33" s="199"/>
      <c r="CK33" s="199"/>
      <c r="CL33" s="199"/>
      <c r="CM33" s="199"/>
      <c r="CN33" s="199"/>
      <c r="CO33" s="199"/>
      <c r="CP33" s="199"/>
      <c r="CQ33" s="199"/>
      <c r="CR33" s="199"/>
    </row>
    <row r="34" spans="1:96" ht="13.15" customHeight="1">
      <c r="A34" s="128"/>
      <c r="B34" s="128"/>
      <c r="C34" s="128"/>
      <c r="D34" s="128"/>
      <c r="E34" s="128"/>
      <c r="F34" s="128"/>
      <c r="G34" s="128"/>
      <c r="H34" s="128"/>
      <c r="I34" s="257" t="s">
        <v>194</v>
      </c>
      <c r="J34" s="257"/>
      <c r="K34" s="258"/>
      <c r="L34" s="258"/>
      <c r="M34" s="258"/>
      <c r="N34" s="259" t="s">
        <v>194</v>
      </c>
      <c r="O34" s="259"/>
      <c r="P34" s="128"/>
      <c r="Q34" s="258"/>
      <c r="R34" s="258"/>
      <c r="S34" s="258"/>
      <c r="T34" s="258"/>
      <c r="U34" s="258"/>
      <c r="V34" s="258"/>
      <c r="W34" s="258"/>
      <c r="X34" s="258"/>
      <c r="Y34" s="258"/>
      <c r="Z34" s="258"/>
      <c r="AA34" s="258"/>
      <c r="AB34" s="258"/>
      <c r="AC34" s="258"/>
      <c r="AD34" s="258"/>
      <c r="AE34" s="258"/>
      <c r="AF34" s="196"/>
      <c r="AG34" s="260" t="s">
        <v>295</v>
      </c>
      <c r="AH34" s="261"/>
      <c r="AI34" s="261"/>
      <c r="AJ34" s="261"/>
      <c r="AK34" s="261"/>
      <c r="AL34" s="197" t="s">
        <v>195</v>
      </c>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row>
    <row r="35" spans="1:96" ht="10.9" customHeight="1" thickBo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row>
    <row r="36" spans="1:96" ht="3"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5"/>
      <c r="CN36" s="128"/>
      <c r="CO36" s="128"/>
      <c r="CP36" s="128"/>
      <c r="CQ36" s="128"/>
      <c r="CR36" s="128"/>
    </row>
    <row r="37" spans="1:96" ht="20.25" customHeight="1">
      <c r="A37" s="132" t="s">
        <v>68</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33"/>
      <c r="CN37" s="128"/>
      <c r="CO37" s="128"/>
      <c r="CP37" s="128"/>
      <c r="CQ37" s="128"/>
      <c r="CR37" s="128"/>
    </row>
    <row r="38" spans="1:96" ht="27.75" customHeight="1">
      <c r="A38" s="262" t="s">
        <v>352</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4"/>
      <c r="CN38" s="128"/>
      <c r="CO38" s="128"/>
      <c r="CP38" s="128"/>
      <c r="CQ38" s="128"/>
      <c r="CR38" s="128"/>
    </row>
    <row r="39" spans="1:96" ht="7.9" customHeight="1">
      <c r="A39" s="268" t="s">
        <v>296</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70"/>
      <c r="CN39" s="128"/>
      <c r="CO39" s="128"/>
      <c r="CP39" s="128"/>
      <c r="CQ39" s="128"/>
      <c r="CR39" s="128"/>
    </row>
    <row r="40" spans="1:96" ht="6" customHeight="1">
      <c r="A40" s="134"/>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5"/>
      <c r="CN40" s="128"/>
      <c r="CO40" s="128"/>
      <c r="CP40" s="128"/>
      <c r="CQ40" s="128"/>
      <c r="CR40" s="128"/>
    </row>
    <row r="41" spans="1:96" ht="26.25" customHeight="1">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129"/>
      <c r="AA41" s="129"/>
      <c r="AB41" s="129"/>
      <c r="AC41" s="129"/>
      <c r="AD41" s="129"/>
      <c r="AE41" s="129"/>
      <c r="AF41" s="129"/>
      <c r="AG41" s="129"/>
      <c r="AH41" s="263" t="s">
        <v>459</v>
      </c>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c r="CB41" s="263"/>
      <c r="CC41" s="263"/>
      <c r="CD41" s="263"/>
      <c r="CE41" s="263"/>
      <c r="CF41" s="263"/>
      <c r="CG41" s="263"/>
      <c r="CH41" s="263"/>
      <c r="CI41" s="263"/>
      <c r="CJ41" s="263"/>
      <c r="CK41" s="263"/>
      <c r="CL41" s="263"/>
      <c r="CM41" s="264"/>
      <c r="CN41" s="128"/>
      <c r="CO41" s="128"/>
      <c r="CP41" s="128"/>
      <c r="CQ41" s="128"/>
      <c r="CR41" s="128"/>
    </row>
    <row r="42" spans="1:96" ht="12.75" customHeight="1">
      <c r="A42" s="271" t="s">
        <v>192</v>
      </c>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136"/>
      <c r="AA42" s="136"/>
      <c r="AB42" s="136"/>
      <c r="AC42" s="136"/>
      <c r="AD42" s="136"/>
      <c r="AE42" s="136"/>
      <c r="AF42" s="136"/>
      <c r="AG42" s="136"/>
      <c r="AH42" s="266" t="s">
        <v>193</v>
      </c>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72"/>
      <c r="CN42" s="128"/>
      <c r="CO42" s="128"/>
      <c r="CP42" s="128"/>
      <c r="CQ42" s="128"/>
      <c r="CR42" s="128"/>
    </row>
    <row r="43" spans="1:96" ht="10.15" customHeight="1">
      <c r="A43" s="132"/>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33"/>
      <c r="CN43" s="128"/>
      <c r="CO43" s="128"/>
      <c r="CP43" s="128"/>
      <c r="CQ43" s="128"/>
      <c r="CR43" s="128"/>
    </row>
    <row r="44" spans="1:96" ht="32.25" customHeight="1">
      <c r="A44" s="273" t="s">
        <v>194</v>
      </c>
      <c r="B44" s="274"/>
      <c r="C44" s="309"/>
      <c r="D44" s="309"/>
      <c r="E44" s="309"/>
      <c r="F44" s="276" t="s">
        <v>194</v>
      </c>
      <c r="G44" s="276"/>
      <c r="H44" s="129"/>
      <c r="I44" s="310"/>
      <c r="J44" s="310"/>
      <c r="K44" s="310"/>
      <c r="L44" s="310"/>
      <c r="M44" s="310"/>
      <c r="N44" s="310"/>
      <c r="O44" s="310"/>
      <c r="P44" s="310"/>
      <c r="Q44" s="310"/>
      <c r="R44" s="310"/>
      <c r="S44" s="310"/>
      <c r="T44" s="310"/>
      <c r="U44" s="310"/>
      <c r="V44" s="310"/>
      <c r="W44" s="310"/>
      <c r="X44" s="274">
        <v>20</v>
      </c>
      <c r="Y44" s="274"/>
      <c r="Z44" s="274"/>
      <c r="AA44" s="267" t="s">
        <v>460</v>
      </c>
      <c r="AB44" s="267"/>
      <c r="AC44" s="267"/>
      <c r="AD44" s="195" t="s">
        <v>195</v>
      </c>
      <c r="AE44" s="129"/>
      <c r="AF44" s="129"/>
      <c r="AG44" s="129"/>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6"/>
      <c r="CF44" s="176"/>
      <c r="CG44" s="176"/>
      <c r="CH44" s="176"/>
      <c r="CI44" s="176"/>
      <c r="CJ44" s="176"/>
      <c r="CK44" s="176"/>
      <c r="CL44" s="176"/>
      <c r="CM44" s="133"/>
      <c r="CN44" s="128"/>
      <c r="CO44" s="128"/>
      <c r="CP44" s="128"/>
      <c r="CQ44" s="128"/>
      <c r="CR44" s="128"/>
    </row>
    <row r="45" spans="1:96" ht="7.9" customHeight="1">
      <c r="A45" s="271"/>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8"/>
      <c r="BZ45" s="308"/>
      <c r="CA45" s="308"/>
      <c r="CB45" s="308"/>
      <c r="CC45" s="308"/>
      <c r="CD45" s="308"/>
      <c r="CE45" s="308"/>
      <c r="CF45" s="308"/>
      <c r="CG45" s="308"/>
      <c r="CH45" s="308"/>
      <c r="CI45" s="308"/>
      <c r="CJ45" s="308"/>
      <c r="CK45" s="308"/>
      <c r="CL45" s="308"/>
      <c r="CM45" s="272"/>
    </row>
    <row r="46" spans="1:96" ht="10.15" customHeight="1">
      <c r="A46" s="173"/>
      <c r="CM46" s="174"/>
    </row>
    <row r="47" spans="1:96" ht="3" customHeight="1" thickBot="1">
      <c r="A47" s="106"/>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8"/>
    </row>
  </sheetData>
  <mergeCells count="105">
    <mergeCell ref="X44:Z44"/>
    <mergeCell ref="AA44:AC44"/>
    <mergeCell ref="I34:J34"/>
    <mergeCell ref="K34:M34"/>
    <mergeCell ref="N34:O34"/>
    <mergeCell ref="Q34:AE34"/>
    <mergeCell ref="A41:Y41"/>
    <mergeCell ref="AH41:CM41"/>
    <mergeCell ref="A45:Y45"/>
    <mergeCell ref="AH45:CM45"/>
    <mergeCell ref="A42:Y42"/>
    <mergeCell ref="AH42:CM42"/>
    <mergeCell ref="A39:CM39"/>
    <mergeCell ref="A44:B44"/>
    <mergeCell ref="C44:E44"/>
    <mergeCell ref="F44:G44"/>
    <mergeCell ref="I44:W44"/>
    <mergeCell ref="A28:H28"/>
    <mergeCell ref="I28:CM28"/>
    <mergeCell ref="CN28:CU28"/>
    <mergeCell ref="A29:H29"/>
    <mergeCell ref="I29:CM29"/>
    <mergeCell ref="CN29:CU29"/>
    <mergeCell ref="AG34:AK34"/>
    <mergeCell ref="A38:CM38"/>
    <mergeCell ref="AM31:BD31"/>
    <mergeCell ref="BG31:BX31"/>
    <mergeCell ref="CA31:CR31"/>
    <mergeCell ref="AM32:BD32"/>
    <mergeCell ref="BG32:BX32"/>
    <mergeCell ref="CA32:CR32"/>
    <mergeCell ref="A26:H26"/>
    <mergeCell ref="I26:CM26"/>
    <mergeCell ref="CN26:CU26"/>
    <mergeCell ref="A27:H27"/>
    <mergeCell ref="I27:CM27"/>
    <mergeCell ref="CN27:CU27"/>
    <mergeCell ref="A24:H24"/>
    <mergeCell ref="I24:CM24"/>
    <mergeCell ref="CN24:CU24"/>
    <mergeCell ref="A25:H25"/>
    <mergeCell ref="I25:CM25"/>
    <mergeCell ref="CN25:CU25"/>
    <mergeCell ref="A22:H22"/>
    <mergeCell ref="I22:CM22"/>
    <mergeCell ref="CN22:CU22"/>
    <mergeCell ref="A23:H23"/>
    <mergeCell ref="I23:CM23"/>
    <mergeCell ref="CN23:CU23"/>
    <mergeCell ref="A20:H20"/>
    <mergeCell ref="I20:CM20"/>
    <mergeCell ref="CN20:CU20"/>
    <mergeCell ref="A21:H21"/>
    <mergeCell ref="I21:CM21"/>
    <mergeCell ref="CN21:CU21"/>
    <mergeCell ref="A18:H18"/>
    <mergeCell ref="I18:CM18"/>
    <mergeCell ref="CN18:CU18"/>
    <mergeCell ref="A19:H19"/>
    <mergeCell ref="I19:CM19"/>
    <mergeCell ref="CN19:CU19"/>
    <mergeCell ref="A16:H16"/>
    <mergeCell ref="I16:CM16"/>
    <mergeCell ref="CN16:CU16"/>
    <mergeCell ref="A17:H17"/>
    <mergeCell ref="I17:CM17"/>
    <mergeCell ref="CN17:CU17"/>
    <mergeCell ref="A14:H14"/>
    <mergeCell ref="I14:CM14"/>
    <mergeCell ref="CN14:CU14"/>
    <mergeCell ref="A15:H15"/>
    <mergeCell ref="I15:CM15"/>
    <mergeCell ref="CN15:CU15"/>
    <mergeCell ref="A12:H12"/>
    <mergeCell ref="I12:CM12"/>
    <mergeCell ref="CN12:CU12"/>
    <mergeCell ref="A13:H13"/>
    <mergeCell ref="I13:CM13"/>
    <mergeCell ref="CN13:CU13"/>
    <mergeCell ref="A10:H10"/>
    <mergeCell ref="I10:CM10"/>
    <mergeCell ref="CN10:CU10"/>
    <mergeCell ref="A11:H11"/>
    <mergeCell ref="I11:CM11"/>
    <mergeCell ref="CN11:CU11"/>
    <mergeCell ref="A8:H8"/>
    <mergeCell ref="I8:CM8"/>
    <mergeCell ref="CN8:CU8"/>
    <mergeCell ref="A9:H9"/>
    <mergeCell ref="I9:CM9"/>
    <mergeCell ref="CN9:CU9"/>
    <mergeCell ref="A6:H6"/>
    <mergeCell ref="I6:CM6"/>
    <mergeCell ref="CN6:CU6"/>
    <mergeCell ref="A7:H7"/>
    <mergeCell ref="I7:CM7"/>
    <mergeCell ref="CN7:CU7"/>
    <mergeCell ref="B1:DA1"/>
    <mergeCell ref="A3:H5"/>
    <mergeCell ref="I3:CM5"/>
    <mergeCell ref="CN3:CU5"/>
    <mergeCell ref="CV3:CV5"/>
    <mergeCell ref="CW3:CW5"/>
    <mergeCell ref="CX3:DA3"/>
    <mergeCell ref="DA4:DA5"/>
  </mergeCells>
  <pageMargins left="0.59055118110236227" right="0.51181102362204722" top="0.78740157480314965" bottom="0.31496062992125984" header="0.19685039370078741" footer="0.19685039370078741"/>
  <pageSetup paperSize="9" scale="55" orientation="portrait" horizontalDpi="4294967295" verticalDpi="4294967295" r:id="rId1"/>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56"/>
  <sheetViews>
    <sheetView workbookViewId="0">
      <selection activeCell="B1" sqref="B1:DA1"/>
    </sheetView>
  </sheetViews>
  <sheetFormatPr defaultRowHeight="10.15" customHeight="1"/>
  <cols>
    <col min="1" max="5" width="0.85546875" style="100" customWidth="1"/>
    <col min="6" max="6" width="1.85546875" style="100" customWidth="1"/>
    <col min="7" max="7" width="1.42578125" style="100" customWidth="1"/>
    <col min="8" max="24" width="0.85546875" style="100" customWidth="1"/>
    <col min="25" max="25" width="2.42578125" style="100" customWidth="1"/>
    <col min="26" max="28" width="0.85546875" style="100" customWidth="1"/>
    <col min="29" max="29" width="2" style="100" customWidth="1"/>
    <col min="30" max="99" width="0.85546875" style="100" customWidth="1"/>
    <col min="100" max="100" width="8.7109375" style="100" customWidth="1"/>
    <col min="101" max="101" width="13.7109375" style="100" customWidth="1"/>
    <col min="102" max="105" width="11.7109375" style="100" customWidth="1"/>
    <col min="106" max="16384" width="9.140625" style="100"/>
  </cols>
  <sheetData>
    <row r="1" spans="1:105" ht="15" customHeight="1">
      <c r="B1" s="240" t="s">
        <v>150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c r="CM1" s="240"/>
      <c r="CN1" s="240"/>
      <c r="CO1" s="240"/>
      <c r="CP1" s="240"/>
      <c r="CQ1" s="240"/>
      <c r="CR1" s="240"/>
      <c r="CS1" s="240"/>
      <c r="CT1" s="240"/>
      <c r="CU1" s="240"/>
      <c r="CV1" s="240"/>
      <c r="CW1" s="240"/>
      <c r="CX1" s="240"/>
      <c r="CY1" s="240"/>
      <c r="CZ1" s="240"/>
      <c r="DA1" s="240"/>
    </row>
    <row r="2" spans="1:105" ht="8.25" customHeight="1"/>
    <row r="3" spans="1:105" ht="11.25" customHeight="1">
      <c r="A3" s="237" t="s">
        <v>254</v>
      </c>
      <c r="B3" s="237"/>
      <c r="C3" s="237"/>
      <c r="D3" s="237"/>
      <c r="E3" s="237"/>
      <c r="F3" s="237"/>
      <c r="G3" s="237"/>
      <c r="H3" s="237"/>
      <c r="I3" s="241" t="s">
        <v>3</v>
      </c>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37" t="s">
        <v>255</v>
      </c>
      <c r="CO3" s="237"/>
      <c r="CP3" s="237"/>
      <c r="CQ3" s="237"/>
      <c r="CR3" s="237"/>
      <c r="CS3" s="237"/>
      <c r="CT3" s="237"/>
      <c r="CU3" s="237"/>
      <c r="CV3" s="237" t="s">
        <v>256</v>
      </c>
      <c r="CW3" s="237" t="s">
        <v>456</v>
      </c>
      <c r="CX3" s="241" t="s">
        <v>5</v>
      </c>
      <c r="CY3" s="241"/>
      <c r="CZ3" s="241"/>
      <c r="DA3" s="241"/>
    </row>
    <row r="4" spans="1:105" ht="11.25" customHeight="1">
      <c r="A4" s="237"/>
      <c r="B4" s="237"/>
      <c r="C4" s="237"/>
      <c r="D4" s="237"/>
      <c r="E4" s="237"/>
      <c r="F4" s="237"/>
      <c r="G4" s="237"/>
      <c r="H4" s="237"/>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37"/>
      <c r="CO4" s="237"/>
      <c r="CP4" s="237"/>
      <c r="CQ4" s="237"/>
      <c r="CR4" s="237"/>
      <c r="CS4" s="237"/>
      <c r="CT4" s="237"/>
      <c r="CU4" s="237"/>
      <c r="CV4" s="237"/>
      <c r="CW4" s="237"/>
      <c r="CX4" s="162" t="s">
        <v>196</v>
      </c>
      <c r="CY4" s="162" t="s">
        <v>197</v>
      </c>
      <c r="CZ4" s="162" t="s">
        <v>198</v>
      </c>
      <c r="DA4" s="237" t="s">
        <v>6</v>
      </c>
    </row>
    <row r="5" spans="1:105" ht="39" customHeight="1">
      <c r="A5" s="237"/>
      <c r="B5" s="237"/>
      <c r="C5" s="237"/>
      <c r="D5" s="237"/>
      <c r="E5" s="237"/>
      <c r="F5" s="237"/>
      <c r="G5" s="237"/>
      <c r="H5" s="237"/>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37"/>
      <c r="CO5" s="237"/>
      <c r="CP5" s="237"/>
      <c r="CQ5" s="237"/>
      <c r="CR5" s="237"/>
      <c r="CS5" s="237"/>
      <c r="CT5" s="237"/>
      <c r="CU5" s="237"/>
      <c r="CV5" s="237"/>
      <c r="CW5" s="237"/>
      <c r="CX5" s="109" t="s">
        <v>257</v>
      </c>
      <c r="CY5" s="127" t="s">
        <v>258</v>
      </c>
      <c r="CZ5" s="127" t="s">
        <v>259</v>
      </c>
      <c r="DA5" s="237"/>
    </row>
    <row r="6" spans="1:105" ht="10.9" customHeight="1">
      <c r="A6" s="248" t="s">
        <v>202</v>
      </c>
      <c r="B6" s="248"/>
      <c r="C6" s="248"/>
      <c r="D6" s="248"/>
      <c r="E6" s="248"/>
      <c r="F6" s="248"/>
      <c r="G6" s="248"/>
      <c r="H6" s="248"/>
      <c r="I6" s="248" t="s">
        <v>109</v>
      </c>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t="s">
        <v>110</v>
      </c>
      <c r="CO6" s="248"/>
      <c r="CP6" s="248"/>
      <c r="CQ6" s="248"/>
      <c r="CR6" s="248"/>
      <c r="CS6" s="248"/>
      <c r="CT6" s="248"/>
      <c r="CU6" s="248"/>
      <c r="CV6" s="165" t="s">
        <v>114</v>
      </c>
      <c r="CW6" s="165" t="s">
        <v>115</v>
      </c>
      <c r="CX6" s="165" t="s">
        <v>116</v>
      </c>
      <c r="CY6" s="165" t="s">
        <v>117</v>
      </c>
      <c r="CZ6" s="165" t="s">
        <v>118</v>
      </c>
      <c r="DA6" s="165" t="s">
        <v>203</v>
      </c>
    </row>
    <row r="7" spans="1:105" ht="14.25" customHeight="1">
      <c r="A7" s="249">
        <v>1</v>
      </c>
      <c r="B7" s="249"/>
      <c r="C7" s="249"/>
      <c r="D7" s="249"/>
      <c r="E7" s="249"/>
      <c r="F7" s="249"/>
      <c r="G7" s="249"/>
      <c r="H7" s="249"/>
      <c r="I7" s="311" t="s">
        <v>260</v>
      </c>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249" t="s">
        <v>261</v>
      </c>
      <c r="CO7" s="249"/>
      <c r="CP7" s="249"/>
      <c r="CQ7" s="249"/>
      <c r="CR7" s="249"/>
      <c r="CS7" s="249"/>
      <c r="CT7" s="249"/>
      <c r="CU7" s="249"/>
      <c r="CV7" s="189" t="s">
        <v>7</v>
      </c>
      <c r="CW7" s="162" t="s">
        <v>7</v>
      </c>
      <c r="CX7" s="175">
        <f>CX10+CX14</f>
        <v>26599084.23</v>
      </c>
      <c r="CY7" s="175">
        <v>13005419.82</v>
      </c>
      <c r="CZ7" s="175">
        <v>12930515.15</v>
      </c>
      <c r="DA7" s="175">
        <v>0</v>
      </c>
    </row>
    <row r="8" spans="1:105" ht="102" customHeight="1">
      <c r="A8" s="243" t="s">
        <v>102</v>
      </c>
      <c r="B8" s="243"/>
      <c r="C8" s="243"/>
      <c r="D8" s="243"/>
      <c r="E8" s="243"/>
      <c r="F8" s="243"/>
      <c r="G8" s="243"/>
      <c r="H8" s="243"/>
      <c r="I8" s="314" t="s">
        <v>336</v>
      </c>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243" t="s">
        <v>262</v>
      </c>
      <c r="CO8" s="243"/>
      <c r="CP8" s="243"/>
      <c r="CQ8" s="243"/>
      <c r="CR8" s="243"/>
      <c r="CS8" s="243"/>
      <c r="CT8" s="243"/>
      <c r="CU8" s="243"/>
      <c r="CV8" s="189" t="s">
        <v>7</v>
      </c>
      <c r="CW8" s="162" t="s">
        <v>7</v>
      </c>
      <c r="CX8" s="175">
        <v>0</v>
      </c>
      <c r="CY8" s="175">
        <v>0</v>
      </c>
      <c r="CZ8" s="175">
        <v>0</v>
      </c>
      <c r="DA8" s="175">
        <v>0</v>
      </c>
    </row>
    <row r="9" spans="1:105" ht="43.5" customHeight="1">
      <c r="A9" s="243" t="s">
        <v>103</v>
      </c>
      <c r="B9" s="243"/>
      <c r="C9" s="243"/>
      <c r="D9" s="243"/>
      <c r="E9" s="243"/>
      <c r="F9" s="243"/>
      <c r="G9" s="243"/>
      <c r="H9" s="243"/>
      <c r="I9" s="312" t="s">
        <v>338</v>
      </c>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243" t="s">
        <v>263</v>
      </c>
      <c r="CO9" s="243"/>
      <c r="CP9" s="243"/>
      <c r="CQ9" s="243"/>
      <c r="CR9" s="243"/>
      <c r="CS9" s="243"/>
      <c r="CT9" s="243"/>
      <c r="CU9" s="243"/>
      <c r="CV9" s="189" t="s">
        <v>7</v>
      </c>
      <c r="CW9" s="162" t="s">
        <v>7</v>
      </c>
      <c r="CX9" s="175">
        <v>0</v>
      </c>
      <c r="CY9" s="175">
        <v>0</v>
      </c>
      <c r="CZ9" s="175">
        <v>0</v>
      </c>
      <c r="DA9" s="175">
        <v>0</v>
      </c>
    </row>
    <row r="10" spans="1:105" ht="25.5" customHeight="1">
      <c r="A10" s="243" t="s">
        <v>104</v>
      </c>
      <c r="B10" s="243"/>
      <c r="C10" s="243"/>
      <c r="D10" s="243"/>
      <c r="E10" s="243"/>
      <c r="F10" s="243"/>
      <c r="G10" s="243"/>
      <c r="H10" s="243"/>
      <c r="I10" s="312" t="s">
        <v>487</v>
      </c>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243" t="s">
        <v>264</v>
      </c>
      <c r="CO10" s="243"/>
      <c r="CP10" s="243"/>
      <c r="CQ10" s="243"/>
      <c r="CR10" s="243"/>
      <c r="CS10" s="243"/>
      <c r="CT10" s="243"/>
      <c r="CU10" s="243"/>
      <c r="CV10" s="162" t="s">
        <v>337</v>
      </c>
      <c r="CW10" s="162" t="s">
        <v>7</v>
      </c>
      <c r="CX10" s="175">
        <f>CX11+CX13</f>
        <v>1066553.75</v>
      </c>
      <c r="CY10" s="175">
        <f t="shared" ref="CY10:DA10" si="0">CY11+CY13</f>
        <v>0</v>
      </c>
      <c r="CZ10" s="175">
        <f t="shared" si="0"/>
        <v>0</v>
      </c>
      <c r="DA10" s="175">
        <f t="shared" si="0"/>
        <v>0</v>
      </c>
    </row>
    <row r="11" spans="1:105" ht="25.5" customHeight="1">
      <c r="A11" s="243" t="s">
        <v>468</v>
      </c>
      <c r="B11" s="243"/>
      <c r="C11" s="243"/>
      <c r="D11" s="243"/>
      <c r="E11" s="243"/>
      <c r="F11" s="243"/>
      <c r="G11" s="243"/>
      <c r="H11" s="243"/>
      <c r="I11" s="312" t="s">
        <v>470</v>
      </c>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243" t="s">
        <v>471</v>
      </c>
      <c r="CO11" s="243"/>
      <c r="CP11" s="243"/>
      <c r="CQ11" s="243"/>
      <c r="CR11" s="243"/>
      <c r="CS11" s="243"/>
      <c r="CT11" s="243"/>
      <c r="CU11" s="243"/>
      <c r="CV11" s="189" t="s">
        <v>7</v>
      </c>
      <c r="CW11" s="189" t="s">
        <v>7</v>
      </c>
      <c r="CX11" s="175">
        <v>0</v>
      </c>
      <c r="CY11" s="175">
        <v>0</v>
      </c>
      <c r="CZ11" s="175">
        <v>0</v>
      </c>
      <c r="DA11" s="175">
        <v>0</v>
      </c>
    </row>
    <row r="12" spans="1:105" ht="15">
      <c r="A12" s="243"/>
      <c r="B12" s="243"/>
      <c r="C12" s="243"/>
      <c r="D12" s="243"/>
      <c r="E12" s="243"/>
      <c r="F12" s="243"/>
      <c r="G12" s="243"/>
      <c r="H12" s="243"/>
      <c r="I12" s="312" t="s">
        <v>473</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243" t="s">
        <v>474</v>
      </c>
      <c r="CO12" s="243"/>
      <c r="CP12" s="243"/>
      <c r="CQ12" s="243"/>
      <c r="CR12" s="243"/>
      <c r="CS12" s="243"/>
      <c r="CT12" s="243"/>
      <c r="CU12" s="243"/>
      <c r="CV12" s="189" t="s">
        <v>7</v>
      </c>
      <c r="CW12" s="189" t="s">
        <v>7</v>
      </c>
      <c r="CX12" s="175">
        <v>0</v>
      </c>
      <c r="CY12" s="175">
        <v>0</v>
      </c>
      <c r="CZ12" s="175">
        <v>0</v>
      </c>
      <c r="DA12" s="175">
        <v>0</v>
      </c>
    </row>
    <row r="13" spans="1:105" ht="15">
      <c r="A13" s="243" t="s">
        <v>469</v>
      </c>
      <c r="B13" s="243"/>
      <c r="C13" s="243"/>
      <c r="D13" s="243"/>
      <c r="E13" s="243"/>
      <c r="F13" s="243"/>
      <c r="G13" s="243"/>
      <c r="H13" s="243"/>
      <c r="I13" s="312" t="s">
        <v>472</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243" t="s">
        <v>475</v>
      </c>
      <c r="CO13" s="243"/>
      <c r="CP13" s="243"/>
      <c r="CQ13" s="243"/>
      <c r="CR13" s="243"/>
      <c r="CS13" s="243"/>
      <c r="CT13" s="243"/>
      <c r="CU13" s="243"/>
      <c r="CV13" s="189" t="s">
        <v>337</v>
      </c>
      <c r="CW13" s="189" t="s">
        <v>7</v>
      </c>
      <c r="CX13" s="175">
        <v>1066553.75</v>
      </c>
      <c r="CY13" s="175">
        <v>0</v>
      </c>
      <c r="CZ13" s="175">
        <v>0</v>
      </c>
      <c r="DA13" s="175">
        <v>0</v>
      </c>
    </row>
    <row r="14" spans="1:105" ht="42" customHeight="1">
      <c r="A14" s="243" t="s">
        <v>105</v>
      </c>
      <c r="B14" s="243"/>
      <c r="C14" s="243"/>
      <c r="D14" s="243"/>
      <c r="E14" s="243"/>
      <c r="F14" s="243"/>
      <c r="G14" s="243"/>
      <c r="H14" s="243"/>
      <c r="I14" s="312" t="s">
        <v>489</v>
      </c>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243" t="s">
        <v>265</v>
      </c>
      <c r="CO14" s="243"/>
      <c r="CP14" s="243"/>
      <c r="CQ14" s="243"/>
      <c r="CR14" s="243"/>
      <c r="CS14" s="243"/>
      <c r="CT14" s="243"/>
      <c r="CU14" s="243"/>
      <c r="CV14" s="162" t="s">
        <v>295</v>
      </c>
      <c r="CW14" s="162" t="s">
        <v>7</v>
      </c>
      <c r="CX14" s="175">
        <f>CX15+CX18+CX27</f>
        <v>25532530.48</v>
      </c>
      <c r="CY14" s="175">
        <v>13005419.82</v>
      </c>
      <c r="CZ14" s="175">
        <v>12930515.15</v>
      </c>
      <c r="DA14" s="175">
        <v>0</v>
      </c>
    </row>
    <row r="15" spans="1:105" ht="31.5" customHeight="1">
      <c r="A15" s="243" t="s">
        <v>266</v>
      </c>
      <c r="B15" s="243"/>
      <c r="C15" s="243"/>
      <c r="D15" s="243"/>
      <c r="E15" s="243"/>
      <c r="F15" s="243"/>
      <c r="G15" s="243"/>
      <c r="H15" s="243"/>
      <c r="I15" s="312" t="s">
        <v>488</v>
      </c>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5" t="s">
        <v>267</v>
      </c>
      <c r="CO15" s="315"/>
      <c r="CP15" s="315"/>
      <c r="CQ15" s="315"/>
      <c r="CR15" s="315"/>
      <c r="CS15" s="315"/>
      <c r="CT15" s="315"/>
      <c r="CU15" s="315"/>
      <c r="CV15" s="162" t="s">
        <v>295</v>
      </c>
      <c r="CW15" s="162" t="s">
        <v>7</v>
      </c>
      <c r="CX15" s="175">
        <f>CX17</f>
        <v>18949353.120000001</v>
      </c>
      <c r="CY15" s="175">
        <v>7945440</v>
      </c>
      <c r="CZ15" s="175">
        <v>8148592.71</v>
      </c>
      <c r="DA15" s="175">
        <v>0</v>
      </c>
    </row>
    <row r="16" spans="1:105" ht="24" customHeight="1">
      <c r="A16" s="243" t="s">
        <v>268</v>
      </c>
      <c r="B16" s="243"/>
      <c r="C16" s="243"/>
      <c r="D16" s="243"/>
      <c r="E16" s="243"/>
      <c r="F16" s="243"/>
      <c r="G16" s="243"/>
      <c r="H16" s="243"/>
      <c r="I16" s="312" t="s">
        <v>491</v>
      </c>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243" t="s">
        <v>269</v>
      </c>
      <c r="CO16" s="243"/>
      <c r="CP16" s="243"/>
      <c r="CQ16" s="243"/>
      <c r="CR16" s="243"/>
      <c r="CS16" s="243"/>
      <c r="CT16" s="243"/>
      <c r="CU16" s="243"/>
      <c r="CV16" s="189" t="s">
        <v>7</v>
      </c>
      <c r="CW16" s="162" t="s">
        <v>7</v>
      </c>
      <c r="CX16" s="175">
        <v>0</v>
      </c>
      <c r="CY16" s="175">
        <v>0</v>
      </c>
      <c r="CZ16" s="175">
        <v>0</v>
      </c>
      <c r="DA16" s="175">
        <v>0</v>
      </c>
    </row>
    <row r="17" spans="1:105" ht="24" customHeight="1">
      <c r="A17" s="243" t="s">
        <v>270</v>
      </c>
      <c r="B17" s="243"/>
      <c r="C17" s="243"/>
      <c r="D17" s="243"/>
      <c r="E17" s="243"/>
      <c r="F17" s="243"/>
      <c r="G17" s="243"/>
      <c r="H17" s="243"/>
      <c r="I17" s="312" t="s">
        <v>492</v>
      </c>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243" t="s">
        <v>271</v>
      </c>
      <c r="CO17" s="243"/>
      <c r="CP17" s="243"/>
      <c r="CQ17" s="243"/>
      <c r="CR17" s="243"/>
      <c r="CS17" s="243"/>
      <c r="CT17" s="243"/>
      <c r="CU17" s="243"/>
      <c r="CV17" s="162" t="s">
        <v>295</v>
      </c>
      <c r="CW17" s="162" t="s">
        <v>7</v>
      </c>
      <c r="CX17" s="175">
        <v>18949353.120000001</v>
      </c>
      <c r="CY17" s="175">
        <v>7945440</v>
      </c>
      <c r="CZ17" s="175">
        <v>8148592.71</v>
      </c>
      <c r="DA17" s="175">
        <v>0</v>
      </c>
    </row>
    <row r="18" spans="1:105" ht="29.25" customHeight="1">
      <c r="A18" s="243" t="s">
        <v>272</v>
      </c>
      <c r="B18" s="243"/>
      <c r="C18" s="243"/>
      <c r="D18" s="243"/>
      <c r="E18" s="243"/>
      <c r="F18" s="243"/>
      <c r="G18" s="243"/>
      <c r="H18" s="243"/>
      <c r="I18" s="312" t="s">
        <v>344</v>
      </c>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5" t="s">
        <v>273</v>
      </c>
      <c r="CO18" s="315"/>
      <c r="CP18" s="315"/>
      <c r="CQ18" s="315"/>
      <c r="CR18" s="315"/>
      <c r="CS18" s="315"/>
      <c r="CT18" s="315"/>
      <c r="CU18" s="315"/>
      <c r="CV18" s="162" t="s">
        <v>295</v>
      </c>
      <c r="CW18" s="162" t="s">
        <v>7</v>
      </c>
      <c r="CX18" s="175">
        <f>CX21</f>
        <v>1101884.3799999999</v>
      </c>
      <c r="CY18" s="175">
        <v>0</v>
      </c>
      <c r="CZ18" s="175">
        <v>0</v>
      </c>
      <c r="DA18" s="175">
        <v>0</v>
      </c>
    </row>
    <row r="19" spans="1:105" ht="15">
      <c r="A19" s="243" t="s">
        <v>274</v>
      </c>
      <c r="B19" s="243"/>
      <c r="C19" s="243"/>
      <c r="D19" s="243"/>
      <c r="E19" s="243"/>
      <c r="F19" s="243"/>
      <c r="G19" s="243"/>
      <c r="H19" s="243"/>
      <c r="I19" s="312" t="s">
        <v>490</v>
      </c>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243" t="s">
        <v>275</v>
      </c>
      <c r="CO19" s="243"/>
      <c r="CP19" s="243"/>
      <c r="CQ19" s="243"/>
      <c r="CR19" s="243"/>
      <c r="CS19" s="243"/>
      <c r="CT19" s="243"/>
      <c r="CU19" s="243"/>
      <c r="CV19" s="189" t="s">
        <v>7</v>
      </c>
      <c r="CW19" s="162" t="s">
        <v>7</v>
      </c>
      <c r="CX19" s="175">
        <v>0</v>
      </c>
      <c r="CY19" s="175">
        <v>0</v>
      </c>
      <c r="CZ19" s="175">
        <v>0</v>
      </c>
      <c r="DA19" s="175">
        <v>0</v>
      </c>
    </row>
    <row r="20" spans="1:105" ht="15">
      <c r="A20" s="243"/>
      <c r="B20" s="243"/>
      <c r="C20" s="243"/>
      <c r="D20" s="243"/>
      <c r="E20" s="243"/>
      <c r="F20" s="243"/>
      <c r="G20" s="243"/>
      <c r="H20" s="243"/>
      <c r="I20" s="312" t="s">
        <v>473</v>
      </c>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243" t="s">
        <v>476</v>
      </c>
      <c r="CO20" s="243"/>
      <c r="CP20" s="243"/>
      <c r="CQ20" s="243"/>
      <c r="CR20" s="243"/>
      <c r="CS20" s="243"/>
      <c r="CT20" s="243"/>
      <c r="CU20" s="243"/>
      <c r="CV20" s="189" t="s">
        <v>7</v>
      </c>
      <c r="CW20" s="189" t="s">
        <v>7</v>
      </c>
      <c r="CX20" s="175">
        <v>0</v>
      </c>
      <c r="CY20" s="175">
        <v>0</v>
      </c>
      <c r="CZ20" s="175">
        <v>0</v>
      </c>
      <c r="DA20" s="175">
        <v>0</v>
      </c>
    </row>
    <row r="21" spans="1:105" ht="15">
      <c r="A21" s="243" t="s">
        <v>276</v>
      </c>
      <c r="B21" s="243"/>
      <c r="C21" s="243"/>
      <c r="D21" s="243"/>
      <c r="E21" s="243"/>
      <c r="F21" s="243"/>
      <c r="G21" s="243"/>
      <c r="H21" s="243"/>
      <c r="I21" s="312" t="s">
        <v>493</v>
      </c>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243" t="s">
        <v>277</v>
      </c>
      <c r="CO21" s="243"/>
      <c r="CP21" s="243"/>
      <c r="CQ21" s="243"/>
      <c r="CR21" s="243"/>
      <c r="CS21" s="243"/>
      <c r="CT21" s="243"/>
      <c r="CU21" s="243"/>
      <c r="CV21" s="162" t="s">
        <v>295</v>
      </c>
      <c r="CW21" s="162" t="s">
        <v>7</v>
      </c>
      <c r="CX21" s="175">
        <f>238012.89+863871.49</f>
        <v>1101884.3799999999</v>
      </c>
      <c r="CY21" s="175">
        <v>0</v>
      </c>
      <c r="CZ21" s="175">
        <v>0</v>
      </c>
      <c r="DA21" s="175">
        <v>0</v>
      </c>
    </row>
    <row r="22" spans="1:105" ht="24" customHeight="1">
      <c r="A22" s="243" t="s">
        <v>278</v>
      </c>
      <c r="B22" s="243"/>
      <c r="C22" s="243"/>
      <c r="D22" s="243"/>
      <c r="E22" s="243"/>
      <c r="F22" s="243"/>
      <c r="G22" s="243"/>
      <c r="H22" s="243"/>
      <c r="I22" s="312" t="s">
        <v>494</v>
      </c>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5" t="s">
        <v>279</v>
      </c>
      <c r="CO22" s="315"/>
      <c r="CP22" s="315"/>
      <c r="CQ22" s="315"/>
      <c r="CR22" s="315"/>
      <c r="CS22" s="315"/>
      <c r="CT22" s="315"/>
      <c r="CU22" s="315"/>
      <c r="CV22" s="189" t="s">
        <v>7</v>
      </c>
      <c r="CW22" s="162" t="s">
        <v>7</v>
      </c>
      <c r="CX22" s="175">
        <v>0</v>
      </c>
      <c r="CY22" s="175">
        <v>0</v>
      </c>
      <c r="CZ22" s="175">
        <v>0</v>
      </c>
      <c r="DA22" s="175">
        <v>0</v>
      </c>
    </row>
    <row r="23" spans="1:105" ht="15">
      <c r="A23" s="243"/>
      <c r="B23" s="243"/>
      <c r="C23" s="243"/>
      <c r="D23" s="243"/>
      <c r="E23" s="243"/>
      <c r="F23" s="243"/>
      <c r="G23" s="243"/>
      <c r="H23" s="243"/>
      <c r="I23" s="312" t="s">
        <v>473</v>
      </c>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243" t="s">
        <v>477</v>
      </c>
      <c r="CO23" s="243"/>
      <c r="CP23" s="243"/>
      <c r="CQ23" s="243"/>
      <c r="CR23" s="243"/>
      <c r="CS23" s="243"/>
      <c r="CT23" s="243"/>
      <c r="CU23" s="243"/>
      <c r="CV23" s="189" t="s">
        <v>7</v>
      </c>
      <c r="CW23" s="189" t="s">
        <v>7</v>
      </c>
      <c r="CX23" s="175">
        <v>0</v>
      </c>
      <c r="CY23" s="175">
        <v>0</v>
      </c>
      <c r="CZ23" s="175">
        <v>0</v>
      </c>
      <c r="DA23" s="175">
        <v>0</v>
      </c>
    </row>
    <row r="24" spans="1:105" ht="24" customHeight="1">
      <c r="A24" s="243" t="s">
        <v>280</v>
      </c>
      <c r="B24" s="243"/>
      <c r="C24" s="243"/>
      <c r="D24" s="243"/>
      <c r="E24" s="243"/>
      <c r="F24" s="243"/>
      <c r="G24" s="243"/>
      <c r="H24" s="243"/>
      <c r="I24" s="312" t="s">
        <v>478</v>
      </c>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5" t="s">
        <v>479</v>
      </c>
      <c r="CO24" s="315"/>
      <c r="CP24" s="315"/>
      <c r="CQ24" s="315"/>
      <c r="CR24" s="315"/>
      <c r="CS24" s="315"/>
      <c r="CT24" s="315"/>
      <c r="CU24" s="315"/>
      <c r="CV24" s="189" t="s">
        <v>7</v>
      </c>
      <c r="CW24" s="189" t="s">
        <v>7</v>
      </c>
      <c r="CX24" s="175">
        <v>0</v>
      </c>
      <c r="CY24" s="175">
        <v>0</v>
      </c>
      <c r="CZ24" s="175">
        <v>0</v>
      </c>
      <c r="DA24" s="175">
        <v>0</v>
      </c>
    </row>
    <row r="25" spans="1:105" ht="24" customHeight="1">
      <c r="A25" s="243" t="s">
        <v>281</v>
      </c>
      <c r="B25" s="243"/>
      <c r="C25" s="243"/>
      <c r="D25" s="243"/>
      <c r="E25" s="243"/>
      <c r="F25" s="243"/>
      <c r="G25" s="243"/>
      <c r="H25" s="243"/>
      <c r="I25" s="312" t="s">
        <v>495</v>
      </c>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313"/>
      <c r="CI25" s="313"/>
      <c r="CJ25" s="313"/>
      <c r="CK25" s="313"/>
      <c r="CL25" s="313"/>
      <c r="CM25" s="313"/>
      <c r="CN25" s="243" t="s">
        <v>480</v>
      </c>
      <c r="CO25" s="243"/>
      <c r="CP25" s="243"/>
      <c r="CQ25" s="243"/>
      <c r="CR25" s="243"/>
      <c r="CS25" s="243"/>
      <c r="CT25" s="243"/>
      <c r="CU25" s="243"/>
      <c r="CV25" s="189" t="s">
        <v>7</v>
      </c>
      <c r="CW25" s="189" t="s">
        <v>7</v>
      </c>
      <c r="CX25" s="175">
        <v>0</v>
      </c>
      <c r="CY25" s="175">
        <v>0</v>
      </c>
      <c r="CZ25" s="175">
        <v>0</v>
      </c>
      <c r="DA25" s="175">
        <v>0</v>
      </c>
    </row>
    <row r="26" spans="1:105" ht="24" customHeight="1">
      <c r="A26" s="243" t="s">
        <v>282</v>
      </c>
      <c r="B26" s="243"/>
      <c r="C26" s="243"/>
      <c r="D26" s="243"/>
      <c r="E26" s="243"/>
      <c r="F26" s="243"/>
      <c r="G26" s="243"/>
      <c r="H26" s="243"/>
      <c r="I26" s="312" t="s">
        <v>496</v>
      </c>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313"/>
      <c r="CI26" s="313"/>
      <c r="CJ26" s="313"/>
      <c r="CK26" s="313"/>
      <c r="CL26" s="313"/>
      <c r="CM26" s="313"/>
      <c r="CN26" s="243" t="s">
        <v>481</v>
      </c>
      <c r="CO26" s="243"/>
      <c r="CP26" s="243"/>
      <c r="CQ26" s="243"/>
      <c r="CR26" s="243"/>
      <c r="CS26" s="243"/>
      <c r="CT26" s="243"/>
      <c r="CU26" s="243"/>
      <c r="CV26" s="189" t="s">
        <v>7</v>
      </c>
      <c r="CW26" s="189" t="s">
        <v>7</v>
      </c>
      <c r="CX26" s="175">
        <v>0</v>
      </c>
      <c r="CY26" s="175">
        <v>0</v>
      </c>
      <c r="CZ26" s="175">
        <v>0</v>
      </c>
      <c r="DA26" s="175">
        <v>0</v>
      </c>
    </row>
    <row r="27" spans="1:105" ht="24" customHeight="1">
      <c r="A27" s="243" t="s">
        <v>482</v>
      </c>
      <c r="B27" s="243"/>
      <c r="C27" s="243"/>
      <c r="D27" s="243"/>
      <c r="E27" s="243"/>
      <c r="F27" s="243"/>
      <c r="G27" s="243"/>
      <c r="H27" s="243"/>
      <c r="I27" s="312" t="s">
        <v>346</v>
      </c>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243" t="s">
        <v>283</v>
      </c>
      <c r="CO27" s="243"/>
      <c r="CP27" s="243"/>
      <c r="CQ27" s="243"/>
      <c r="CR27" s="243"/>
      <c r="CS27" s="243"/>
      <c r="CT27" s="243"/>
      <c r="CU27" s="243"/>
      <c r="CV27" s="162" t="s">
        <v>295</v>
      </c>
      <c r="CW27" s="162" t="s">
        <v>7</v>
      </c>
      <c r="CX27" s="175">
        <f>CX30</f>
        <v>5481292.9800000004</v>
      </c>
      <c r="CY27" s="175">
        <v>5059979.82</v>
      </c>
      <c r="CZ27" s="175">
        <v>4781922.4400000004</v>
      </c>
      <c r="DA27" s="175">
        <v>0</v>
      </c>
    </row>
    <row r="28" spans="1:105" ht="24" customHeight="1">
      <c r="A28" s="243" t="s">
        <v>483</v>
      </c>
      <c r="B28" s="243"/>
      <c r="C28" s="243"/>
      <c r="D28" s="243"/>
      <c r="E28" s="243"/>
      <c r="F28" s="243"/>
      <c r="G28" s="243"/>
      <c r="H28" s="243"/>
      <c r="I28" s="312" t="s">
        <v>497</v>
      </c>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243" t="s">
        <v>284</v>
      </c>
      <c r="CO28" s="243"/>
      <c r="CP28" s="243"/>
      <c r="CQ28" s="243"/>
      <c r="CR28" s="243"/>
      <c r="CS28" s="243"/>
      <c r="CT28" s="243"/>
      <c r="CU28" s="243"/>
      <c r="CV28" s="189" t="s">
        <v>7</v>
      </c>
      <c r="CW28" s="162" t="s">
        <v>7</v>
      </c>
      <c r="CX28" s="175">
        <v>0</v>
      </c>
      <c r="CY28" s="175">
        <v>0</v>
      </c>
      <c r="CZ28" s="175">
        <v>0</v>
      </c>
      <c r="DA28" s="175">
        <v>0</v>
      </c>
    </row>
    <row r="29" spans="1:105" ht="15">
      <c r="A29" s="243"/>
      <c r="B29" s="243"/>
      <c r="C29" s="243"/>
      <c r="D29" s="243"/>
      <c r="E29" s="243"/>
      <c r="F29" s="243"/>
      <c r="G29" s="243"/>
      <c r="H29" s="243"/>
      <c r="I29" s="312" t="s">
        <v>473</v>
      </c>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3"/>
      <c r="CI29" s="313"/>
      <c r="CJ29" s="313"/>
      <c r="CK29" s="313"/>
      <c r="CL29" s="313"/>
      <c r="CM29" s="313"/>
      <c r="CN29" s="243" t="s">
        <v>485</v>
      </c>
      <c r="CO29" s="243"/>
      <c r="CP29" s="243"/>
      <c r="CQ29" s="243"/>
      <c r="CR29" s="243"/>
      <c r="CS29" s="243"/>
      <c r="CT29" s="243"/>
      <c r="CU29" s="243"/>
      <c r="CV29" s="189" t="s">
        <v>7</v>
      </c>
      <c r="CW29" s="189" t="s">
        <v>7</v>
      </c>
      <c r="CX29" s="175">
        <v>0</v>
      </c>
      <c r="CY29" s="175">
        <v>0</v>
      </c>
      <c r="CZ29" s="175">
        <v>0</v>
      </c>
      <c r="DA29" s="175">
        <v>0</v>
      </c>
    </row>
    <row r="30" spans="1:105" ht="15">
      <c r="A30" s="243" t="s">
        <v>484</v>
      </c>
      <c r="B30" s="243"/>
      <c r="C30" s="243"/>
      <c r="D30" s="243"/>
      <c r="E30" s="243"/>
      <c r="F30" s="243"/>
      <c r="G30" s="243"/>
      <c r="H30" s="243"/>
      <c r="I30" s="312" t="s">
        <v>498</v>
      </c>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313"/>
      <c r="BT30" s="313"/>
      <c r="BU30" s="313"/>
      <c r="BV30" s="313"/>
      <c r="BW30" s="313"/>
      <c r="BX30" s="313"/>
      <c r="BY30" s="313"/>
      <c r="BZ30" s="313"/>
      <c r="CA30" s="313"/>
      <c r="CB30" s="313"/>
      <c r="CC30" s="313"/>
      <c r="CD30" s="313"/>
      <c r="CE30" s="313"/>
      <c r="CF30" s="313"/>
      <c r="CG30" s="313"/>
      <c r="CH30" s="313"/>
      <c r="CI30" s="313"/>
      <c r="CJ30" s="313"/>
      <c r="CK30" s="313"/>
      <c r="CL30" s="313"/>
      <c r="CM30" s="313"/>
      <c r="CN30" s="243" t="s">
        <v>285</v>
      </c>
      <c r="CO30" s="243"/>
      <c r="CP30" s="243"/>
      <c r="CQ30" s="243"/>
      <c r="CR30" s="243"/>
      <c r="CS30" s="243"/>
      <c r="CT30" s="243"/>
      <c r="CU30" s="243"/>
      <c r="CV30" s="162" t="s">
        <v>295</v>
      </c>
      <c r="CW30" s="162" t="s">
        <v>7</v>
      </c>
      <c r="CX30" s="175">
        <v>5481292.9800000004</v>
      </c>
      <c r="CY30" s="175">
        <v>5059979.82</v>
      </c>
      <c r="CZ30" s="175">
        <v>4781922.4400000004</v>
      </c>
      <c r="DA30" s="175">
        <v>0</v>
      </c>
    </row>
    <row r="31" spans="1:105" ht="41.25" customHeight="1">
      <c r="A31" s="249">
        <v>2</v>
      </c>
      <c r="B31" s="249"/>
      <c r="C31" s="249"/>
      <c r="D31" s="249"/>
      <c r="E31" s="249"/>
      <c r="F31" s="249"/>
      <c r="G31" s="249"/>
      <c r="H31" s="249"/>
      <c r="I31" s="316" t="s">
        <v>486</v>
      </c>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c r="BH31" s="316"/>
      <c r="BI31" s="316"/>
      <c r="BJ31" s="316"/>
      <c r="BK31" s="316"/>
      <c r="BL31" s="316"/>
      <c r="BM31" s="316"/>
      <c r="BN31" s="316"/>
      <c r="BO31" s="316"/>
      <c r="BP31" s="316"/>
      <c r="BQ31" s="316"/>
      <c r="BR31" s="316"/>
      <c r="BS31" s="316"/>
      <c r="BT31" s="316"/>
      <c r="BU31" s="316"/>
      <c r="BV31" s="316"/>
      <c r="BW31" s="316"/>
      <c r="BX31" s="316"/>
      <c r="BY31" s="316"/>
      <c r="BZ31" s="316"/>
      <c r="CA31" s="316"/>
      <c r="CB31" s="316"/>
      <c r="CC31" s="316"/>
      <c r="CD31" s="316"/>
      <c r="CE31" s="316"/>
      <c r="CF31" s="316"/>
      <c r="CG31" s="316"/>
      <c r="CH31" s="316"/>
      <c r="CI31" s="316"/>
      <c r="CJ31" s="316"/>
      <c r="CK31" s="316"/>
      <c r="CL31" s="316"/>
      <c r="CM31" s="316"/>
      <c r="CN31" s="249" t="s">
        <v>287</v>
      </c>
      <c r="CO31" s="249"/>
      <c r="CP31" s="249"/>
      <c r="CQ31" s="249"/>
      <c r="CR31" s="249"/>
      <c r="CS31" s="249"/>
      <c r="CT31" s="249"/>
      <c r="CU31" s="249"/>
      <c r="CV31" s="162" t="s">
        <v>347</v>
      </c>
      <c r="CW31" s="162" t="s">
        <v>7</v>
      </c>
      <c r="CX31" s="175">
        <v>0</v>
      </c>
      <c r="CY31" s="175">
        <v>0</v>
      </c>
      <c r="CZ31" s="175">
        <v>0</v>
      </c>
      <c r="DA31" s="175">
        <v>0</v>
      </c>
    </row>
    <row r="32" spans="1:105" ht="24" customHeight="1">
      <c r="A32" s="243" t="s">
        <v>106</v>
      </c>
      <c r="B32" s="243"/>
      <c r="C32" s="243"/>
      <c r="D32" s="243"/>
      <c r="E32" s="243"/>
      <c r="F32" s="243"/>
      <c r="G32" s="243"/>
      <c r="H32" s="243"/>
      <c r="I32" s="312" t="s">
        <v>348</v>
      </c>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243" t="s">
        <v>288</v>
      </c>
      <c r="CO32" s="243"/>
      <c r="CP32" s="243"/>
      <c r="CQ32" s="243"/>
      <c r="CR32" s="243"/>
      <c r="CS32" s="243"/>
      <c r="CT32" s="243"/>
      <c r="CU32" s="243"/>
      <c r="CV32" s="162" t="s">
        <v>295</v>
      </c>
      <c r="CW32" s="162" t="s">
        <v>7</v>
      </c>
      <c r="CX32" s="175">
        <v>0</v>
      </c>
      <c r="CY32" s="175">
        <v>0</v>
      </c>
      <c r="CZ32" s="175">
        <v>0</v>
      </c>
      <c r="DA32" s="175">
        <v>0</v>
      </c>
    </row>
    <row r="33" spans="1:105" ht="24" customHeight="1">
      <c r="A33" s="243" t="s">
        <v>107</v>
      </c>
      <c r="B33" s="243"/>
      <c r="C33" s="243"/>
      <c r="D33" s="243"/>
      <c r="E33" s="243"/>
      <c r="F33" s="243"/>
      <c r="G33" s="243"/>
      <c r="H33" s="243"/>
      <c r="I33" s="312" t="s">
        <v>348</v>
      </c>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3"/>
      <c r="CL33" s="313"/>
      <c r="CM33" s="313"/>
      <c r="CN33" s="243" t="s">
        <v>288</v>
      </c>
      <c r="CO33" s="243"/>
      <c r="CP33" s="243"/>
      <c r="CQ33" s="243"/>
      <c r="CR33" s="243"/>
      <c r="CS33" s="243"/>
      <c r="CT33" s="243"/>
      <c r="CU33" s="243"/>
      <c r="CV33" s="162" t="s">
        <v>349</v>
      </c>
      <c r="CW33" s="162" t="s">
        <v>7</v>
      </c>
      <c r="CX33" s="175">
        <v>0</v>
      </c>
      <c r="CY33" s="175">
        <v>0</v>
      </c>
      <c r="CZ33" s="175">
        <v>0</v>
      </c>
      <c r="DA33" s="175">
        <v>0</v>
      </c>
    </row>
    <row r="34" spans="1:105" ht="24" customHeight="1">
      <c r="A34" s="243" t="s">
        <v>108</v>
      </c>
      <c r="B34" s="243"/>
      <c r="C34" s="243"/>
      <c r="D34" s="243"/>
      <c r="E34" s="243"/>
      <c r="F34" s="243"/>
      <c r="G34" s="243"/>
      <c r="H34" s="243"/>
      <c r="I34" s="312" t="s">
        <v>348</v>
      </c>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243" t="s">
        <v>288</v>
      </c>
      <c r="CO34" s="243"/>
      <c r="CP34" s="243"/>
      <c r="CQ34" s="243"/>
      <c r="CR34" s="243"/>
      <c r="CS34" s="243"/>
      <c r="CT34" s="243"/>
      <c r="CU34" s="243"/>
      <c r="CV34" s="162" t="s">
        <v>350</v>
      </c>
      <c r="CW34" s="162" t="s">
        <v>7</v>
      </c>
      <c r="CX34" s="175">
        <v>0</v>
      </c>
      <c r="CY34" s="175">
        <v>0</v>
      </c>
      <c r="CZ34" s="175">
        <v>0</v>
      </c>
      <c r="DA34" s="175">
        <v>0</v>
      </c>
    </row>
    <row r="35" spans="1:105" ht="25.5" customHeight="1">
      <c r="A35" s="249">
        <v>3</v>
      </c>
      <c r="B35" s="249"/>
      <c r="C35" s="249"/>
      <c r="D35" s="249"/>
      <c r="E35" s="249"/>
      <c r="F35" s="249"/>
      <c r="G35" s="249"/>
      <c r="H35" s="249"/>
      <c r="I35" s="316" t="s">
        <v>66</v>
      </c>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6"/>
      <c r="BS35" s="316"/>
      <c r="BT35" s="316"/>
      <c r="BU35" s="316"/>
      <c r="BV35" s="316"/>
      <c r="BW35" s="316"/>
      <c r="BX35" s="316"/>
      <c r="BY35" s="316"/>
      <c r="BZ35" s="316"/>
      <c r="CA35" s="316"/>
      <c r="CB35" s="316"/>
      <c r="CC35" s="316"/>
      <c r="CD35" s="316"/>
      <c r="CE35" s="316"/>
      <c r="CF35" s="316"/>
      <c r="CG35" s="316"/>
      <c r="CH35" s="316"/>
      <c r="CI35" s="316"/>
      <c r="CJ35" s="316"/>
      <c r="CK35" s="316"/>
      <c r="CL35" s="316"/>
      <c r="CM35" s="316"/>
      <c r="CN35" s="249" t="s">
        <v>289</v>
      </c>
      <c r="CO35" s="249"/>
      <c r="CP35" s="249"/>
      <c r="CQ35" s="249"/>
      <c r="CR35" s="249"/>
      <c r="CS35" s="249"/>
      <c r="CT35" s="249"/>
      <c r="CU35" s="249"/>
      <c r="CV35" s="162" t="s">
        <v>347</v>
      </c>
      <c r="CW35" s="162" t="s">
        <v>7</v>
      </c>
      <c r="CX35" s="175">
        <v>0</v>
      </c>
      <c r="CY35" s="175">
        <v>0</v>
      </c>
      <c r="CZ35" s="175">
        <v>0</v>
      </c>
      <c r="DA35" s="175">
        <v>0</v>
      </c>
    </row>
    <row r="36" spans="1:105" ht="24" customHeight="1">
      <c r="A36" s="243" t="s">
        <v>111</v>
      </c>
      <c r="B36" s="243"/>
      <c r="C36" s="243"/>
      <c r="D36" s="243"/>
      <c r="E36" s="243"/>
      <c r="F36" s="243"/>
      <c r="G36" s="243"/>
      <c r="H36" s="243"/>
      <c r="I36" s="312" t="s">
        <v>348</v>
      </c>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243" t="s">
        <v>290</v>
      </c>
      <c r="CO36" s="243"/>
      <c r="CP36" s="243"/>
      <c r="CQ36" s="243"/>
      <c r="CR36" s="243"/>
      <c r="CS36" s="243"/>
      <c r="CT36" s="243"/>
      <c r="CU36" s="243"/>
      <c r="CV36" s="162" t="s">
        <v>295</v>
      </c>
      <c r="CW36" s="162" t="s">
        <v>7</v>
      </c>
      <c r="CX36" s="175">
        <v>0</v>
      </c>
      <c r="CY36" s="175">
        <v>0</v>
      </c>
      <c r="CZ36" s="175">
        <v>0</v>
      </c>
      <c r="DA36" s="175">
        <v>0</v>
      </c>
    </row>
    <row r="37" spans="1:105" ht="24" customHeight="1">
      <c r="A37" s="243" t="s">
        <v>112</v>
      </c>
      <c r="B37" s="243"/>
      <c r="C37" s="243"/>
      <c r="D37" s="243"/>
      <c r="E37" s="243"/>
      <c r="F37" s="243"/>
      <c r="G37" s="243"/>
      <c r="H37" s="243"/>
      <c r="I37" s="312" t="s">
        <v>348</v>
      </c>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243" t="s">
        <v>290</v>
      </c>
      <c r="CO37" s="243"/>
      <c r="CP37" s="243"/>
      <c r="CQ37" s="243"/>
      <c r="CR37" s="243"/>
      <c r="CS37" s="243"/>
      <c r="CT37" s="243"/>
      <c r="CU37" s="243"/>
      <c r="CV37" s="162" t="s">
        <v>349</v>
      </c>
      <c r="CW37" s="162" t="s">
        <v>7</v>
      </c>
      <c r="CX37" s="175">
        <v>0</v>
      </c>
      <c r="CY37" s="175">
        <v>0</v>
      </c>
      <c r="CZ37" s="175">
        <v>0</v>
      </c>
      <c r="DA37" s="175">
        <v>0</v>
      </c>
    </row>
    <row r="38" spans="1:105" ht="24" customHeight="1">
      <c r="A38" s="243" t="s">
        <v>113</v>
      </c>
      <c r="B38" s="243"/>
      <c r="C38" s="243"/>
      <c r="D38" s="243"/>
      <c r="E38" s="243"/>
      <c r="F38" s="243"/>
      <c r="G38" s="243"/>
      <c r="H38" s="243"/>
      <c r="I38" s="312" t="s">
        <v>348</v>
      </c>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243" t="s">
        <v>290</v>
      </c>
      <c r="CO38" s="243"/>
      <c r="CP38" s="243"/>
      <c r="CQ38" s="243"/>
      <c r="CR38" s="243"/>
      <c r="CS38" s="243"/>
      <c r="CT38" s="243"/>
      <c r="CU38" s="243"/>
      <c r="CV38" s="162" t="s">
        <v>350</v>
      </c>
      <c r="CW38" s="162" t="s">
        <v>7</v>
      </c>
      <c r="CX38" s="175">
        <v>0</v>
      </c>
      <c r="CY38" s="175">
        <v>0</v>
      </c>
      <c r="CZ38" s="175">
        <v>0</v>
      </c>
      <c r="DA38" s="175">
        <v>0</v>
      </c>
    </row>
    <row r="39" spans="1:105" ht="15"/>
    <row r="40" spans="1:105" ht="27.75" customHeight="1">
      <c r="A40" s="128"/>
      <c r="B40" s="128"/>
      <c r="C40" s="128"/>
      <c r="D40" s="128"/>
      <c r="E40" s="128"/>
      <c r="F40" s="128"/>
      <c r="G40" s="128"/>
      <c r="H40" s="128"/>
      <c r="I40" s="161" t="s">
        <v>292</v>
      </c>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265" t="s">
        <v>98</v>
      </c>
      <c r="AN40" s="265"/>
      <c r="AO40" s="265"/>
      <c r="AP40" s="265"/>
      <c r="AQ40" s="265"/>
      <c r="AR40" s="265"/>
      <c r="AS40" s="265"/>
      <c r="AT40" s="265"/>
      <c r="AU40" s="265"/>
      <c r="AV40" s="265"/>
      <c r="AW40" s="265"/>
      <c r="AX40" s="265"/>
      <c r="AY40" s="265"/>
      <c r="AZ40" s="265"/>
      <c r="BA40" s="265"/>
      <c r="BB40" s="265"/>
      <c r="BC40" s="265"/>
      <c r="BD40" s="265"/>
      <c r="BE40" s="128"/>
      <c r="BF40" s="128"/>
      <c r="BG40" s="265" t="s">
        <v>97</v>
      </c>
      <c r="BH40" s="265"/>
      <c r="BI40" s="265"/>
      <c r="BJ40" s="265"/>
      <c r="BK40" s="265"/>
      <c r="BL40" s="265"/>
      <c r="BM40" s="265"/>
      <c r="BN40" s="265"/>
      <c r="BO40" s="265"/>
      <c r="BP40" s="265"/>
      <c r="BQ40" s="265"/>
      <c r="BR40" s="265"/>
      <c r="BS40" s="265"/>
      <c r="BT40" s="265"/>
      <c r="BU40" s="265"/>
      <c r="BV40" s="265"/>
      <c r="BW40" s="265"/>
      <c r="BX40" s="265"/>
      <c r="BY40" s="128"/>
      <c r="BZ40" s="128"/>
      <c r="CA40" s="258" t="s">
        <v>351</v>
      </c>
      <c r="CB40" s="258"/>
      <c r="CC40" s="258"/>
      <c r="CD40" s="258"/>
      <c r="CE40" s="258"/>
      <c r="CF40" s="258"/>
      <c r="CG40" s="258"/>
      <c r="CH40" s="258"/>
      <c r="CI40" s="258"/>
      <c r="CJ40" s="258"/>
      <c r="CK40" s="258"/>
      <c r="CL40" s="258"/>
      <c r="CM40" s="258"/>
      <c r="CN40" s="258"/>
      <c r="CO40" s="258"/>
      <c r="CP40" s="258"/>
      <c r="CQ40" s="258"/>
      <c r="CR40" s="258"/>
    </row>
    <row r="41" spans="1:105" ht="11.25"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266" t="s">
        <v>291</v>
      </c>
      <c r="AN41" s="266"/>
      <c r="AO41" s="266"/>
      <c r="AP41" s="266"/>
      <c r="AQ41" s="266"/>
      <c r="AR41" s="266"/>
      <c r="AS41" s="266"/>
      <c r="AT41" s="266"/>
      <c r="AU41" s="266"/>
      <c r="AV41" s="266"/>
      <c r="AW41" s="266"/>
      <c r="AX41" s="266"/>
      <c r="AY41" s="266"/>
      <c r="AZ41" s="266"/>
      <c r="BA41" s="266"/>
      <c r="BB41" s="266"/>
      <c r="BC41" s="266"/>
      <c r="BD41" s="266"/>
      <c r="BE41" s="128"/>
      <c r="BF41" s="128"/>
      <c r="BG41" s="266" t="s">
        <v>293</v>
      </c>
      <c r="BH41" s="266"/>
      <c r="BI41" s="266"/>
      <c r="BJ41" s="266"/>
      <c r="BK41" s="266"/>
      <c r="BL41" s="266"/>
      <c r="BM41" s="266"/>
      <c r="BN41" s="266"/>
      <c r="BO41" s="266"/>
      <c r="BP41" s="266"/>
      <c r="BQ41" s="266"/>
      <c r="BR41" s="266"/>
      <c r="BS41" s="266"/>
      <c r="BT41" s="266"/>
      <c r="BU41" s="266"/>
      <c r="BV41" s="266"/>
      <c r="BW41" s="266"/>
      <c r="BX41" s="266"/>
      <c r="BY41" s="128"/>
      <c r="BZ41" s="128"/>
      <c r="CA41" s="266" t="s">
        <v>294</v>
      </c>
      <c r="CB41" s="266"/>
      <c r="CC41" s="266"/>
      <c r="CD41" s="266"/>
      <c r="CE41" s="266"/>
      <c r="CF41" s="266"/>
      <c r="CG41" s="266"/>
      <c r="CH41" s="266"/>
      <c r="CI41" s="266"/>
      <c r="CJ41" s="266"/>
      <c r="CK41" s="266"/>
      <c r="CL41" s="266"/>
      <c r="CM41" s="266"/>
      <c r="CN41" s="266"/>
      <c r="CO41" s="266"/>
      <c r="CP41" s="266"/>
      <c r="CQ41" s="266"/>
      <c r="CR41" s="266"/>
    </row>
    <row r="42" spans="1:105" ht="3"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02"/>
      <c r="AN42" s="102"/>
      <c r="AO42" s="102"/>
      <c r="AP42" s="102"/>
      <c r="AQ42" s="102"/>
      <c r="AR42" s="102"/>
      <c r="AS42" s="102"/>
      <c r="AT42" s="102"/>
      <c r="AU42" s="102"/>
      <c r="AV42" s="102"/>
      <c r="AW42" s="102"/>
      <c r="AX42" s="102"/>
      <c r="AY42" s="102"/>
      <c r="AZ42" s="102"/>
      <c r="BA42" s="102"/>
      <c r="BB42" s="102"/>
      <c r="BC42" s="102"/>
      <c r="BD42" s="102"/>
      <c r="BE42" s="128"/>
      <c r="BF42" s="128"/>
      <c r="BG42" s="102"/>
      <c r="BH42" s="102"/>
      <c r="BI42" s="102"/>
      <c r="BJ42" s="102"/>
      <c r="BK42" s="102"/>
      <c r="BL42" s="102"/>
      <c r="BM42" s="102"/>
      <c r="BN42" s="102"/>
      <c r="BO42" s="102"/>
      <c r="BP42" s="102"/>
      <c r="BQ42" s="102"/>
      <c r="BR42" s="102"/>
      <c r="BS42" s="102"/>
      <c r="BT42" s="102"/>
      <c r="BU42" s="102"/>
      <c r="BV42" s="102"/>
      <c r="BW42" s="102"/>
      <c r="BX42" s="102"/>
      <c r="BY42" s="128"/>
      <c r="BZ42" s="128"/>
      <c r="CA42" s="102"/>
      <c r="CB42" s="102"/>
      <c r="CC42" s="102"/>
      <c r="CD42" s="102"/>
      <c r="CE42" s="102"/>
      <c r="CF42" s="102"/>
      <c r="CG42" s="102"/>
      <c r="CH42" s="102"/>
      <c r="CI42" s="102"/>
      <c r="CJ42" s="102"/>
      <c r="CK42" s="102"/>
      <c r="CL42" s="102"/>
      <c r="CM42" s="102"/>
      <c r="CN42" s="102"/>
      <c r="CO42" s="102"/>
      <c r="CP42" s="102"/>
      <c r="CQ42" s="102"/>
      <c r="CR42" s="102"/>
    </row>
    <row r="43" spans="1:105" ht="13.15" customHeight="1">
      <c r="A43" s="128"/>
      <c r="B43" s="128"/>
      <c r="C43" s="128"/>
      <c r="D43" s="128"/>
      <c r="E43" s="128"/>
      <c r="F43" s="128"/>
      <c r="G43" s="128"/>
      <c r="H43" s="128"/>
      <c r="I43" s="257" t="s">
        <v>194</v>
      </c>
      <c r="J43" s="257"/>
      <c r="K43" s="258"/>
      <c r="L43" s="258"/>
      <c r="M43" s="258"/>
      <c r="N43" s="259" t="s">
        <v>194</v>
      </c>
      <c r="O43" s="259"/>
      <c r="P43" s="128"/>
      <c r="Q43" s="258"/>
      <c r="R43" s="258"/>
      <c r="S43" s="258"/>
      <c r="T43" s="258"/>
      <c r="U43" s="258"/>
      <c r="V43" s="258"/>
      <c r="W43" s="258"/>
      <c r="X43" s="258"/>
      <c r="Y43" s="258"/>
      <c r="Z43" s="258"/>
      <c r="AA43" s="258"/>
      <c r="AB43" s="258"/>
      <c r="AC43" s="258"/>
      <c r="AD43" s="258"/>
      <c r="AE43" s="258"/>
      <c r="AF43" s="160"/>
      <c r="AG43" s="260" t="s">
        <v>295</v>
      </c>
      <c r="AH43" s="261"/>
      <c r="AI43" s="261"/>
      <c r="AJ43" s="261"/>
      <c r="AK43" s="261"/>
      <c r="AL43" s="161" t="s">
        <v>195</v>
      </c>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row>
    <row r="44" spans="1:105" ht="10.9" customHeight="1" thickBo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row>
    <row r="45" spans="1:105" ht="3"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5"/>
      <c r="CN45" s="128"/>
      <c r="CO45" s="128"/>
      <c r="CP45" s="128"/>
      <c r="CQ45" s="128"/>
      <c r="CR45" s="128"/>
    </row>
    <row r="46" spans="1:105" ht="20.25" customHeight="1">
      <c r="A46" s="132" t="s">
        <v>68</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33"/>
      <c r="CN46" s="128"/>
      <c r="CO46" s="128"/>
      <c r="CP46" s="128"/>
      <c r="CQ46" s="128"/>
      <c r="CR46" s="128"/>
    </row>
    <row r="47" spans="1:105" ht="27.75" customHeight="1">
      <c r="A47" s="262" t="s">
        <v>352</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4"/>
      <c r="CN47" s="128"/>
      <c r="CO47" s="128"/>
      <c r="CP47" s="128"/>
      <c r="CQ47" s="128"/>
      <c r="CR47" s="128"/>
    </row>
    <row r="48" spans="1:105" ht="7.9" customHeight="1">
      <c r="A48" s="268" t="s">
        <v>296</v>
      </c>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69"/>
      <c r="BR48" s="269"/>
      <c r="BS48" s="269"/>
      <c r="BT48" s="269"/>
      <c r="BU48" s="269"/>
      <c r="BV48" s="269"/>
      <c r="BW48" s="269"/>
      <c r="BX48" s="269"/>
      <c r="BY48" s="269"/>
      <c r="BZ48" s="269"/>
      <c r="CA48" s="269"/>
      <c r="CB48" s="269"/>
      <c r="CC48" s="269"/>
      <c r="CD48" s="269"/>
      <c r="CE48" s="269"/>
      <c r="CF48" s="269"/>
      <c r="CG48" s="269"/>
      <c r="CH48" s="269"/>
      <c r="CI48" s="269"/>
      <c r="CJ48" s="269"/>
      <c r="CK48" s="269"/>
      <c r="CL48" s="269"/>
      <c r="CM48" s="270"/>
      <c r="CN48" s="128"/>
      <c r="CO48" s="128"/>
      <c r="CP48" s="128"/>
      <c r="CQ48" s="128"/>
      <c r="CR48" s="128"/>
    </row>
    <row r="49" spans="1:96" ht="6" customHeight="1">
      <c r="A49" s="134"/>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5"/>
      <c r="CN49" s="128"/>
      <c r="CO49" s="128"/>
      <c r="CP49" s="128"/>
      <c r="CQ49" s="128"/>
      <c r="CR49" s="128"/>
    </row>
    <row r="50" spans="1:96" ht="26.25" customHeight="1">
      <c r="A50" s="262"/>
      <c r="B50" s="263"/>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129"/>
      <c r="AA50" s="129"/>
      <c r="AB50" s="129"/>
      <c r="AC50" s="129"/>
      <c r="AD50" s="129"/>
      <c r="AE50" s="129"/>
      <c r="AF50" s="129"/>
      <c r="AG50" s="129"/>
      <c r="AH50" s="263" t="s">
        <v>459</v>
      </c>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263"/>
      <c r="BS50" s="263"/>
      <c r="BT50" s="263"/>
      <c r="BU50" s="263"/>
      <c r="BV50" s="263"/>
      <c r="BW50" s="263"/>
      <c r="BX50" s="263"/>
      <c r="BY50" s="263"/>
      <c r="BZ50" s="263"/>
      <c r="CA50" s="263"/>
      <c r="CB50" s="263"/>
      <c r="CC50" s="263"/>
      <c r="CD50" s="263"/>
      <c r="CE50" s="263"/>
      <c r="CF50" s="263"/>
      <c r="CG50" s="263"/>
      <c r="CH50" s="263"/>
      <c r="CI50" s="263"/>
      <c r="CJ50" s="263"/>
      <c r="CK50" s="263"/>
      <c r="CL50" s="263"/>
      <c r="CM50" s="264"/>
      <c r="CN50" s="128"/>
      <c r="CO50" s="128"/>
      <c r="CP50" s="128"/>
      <c r="CQ50" s="128"/>
      <c r="CR50" s="128"/>
    </row>
    <row r="51" spans="1:96" ht="12.75" customHeight="1">
      <c r="A51" s="271" t="s">
        <v>192</v>
      </c>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136"/>
      <c r="AA51" s="136"/>
      <c r="AB51" s="136"/>
      <c r="AC51" s="136"/>
      <c r="AD51" s="136"/>
      <c r="AE51" s="136"/>
      <c r="AF51" s="136"/>
      <c r="AG51" s="136"/>
      <c r="AH51" s="266" t="s">
        <v>193</v>
      </c>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72"/>
      <c r="CN51" s="128"/>
      <c r="CO51" s="128"/>
      <c r="CP51" s="128"/>
      <c r="CQ51" s="128"/>
      <c r="CR51" s="128"/>
    </row>
    <row r="52" spans="1:96" ht="10.15" customHeight="1">
      <c r="A52" s="132"/>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33"/>
      <c r="CN52" s="128"/>
      <c r="CO52" s="128"/>
      <c r="CP52" s="128"/>
      <c r="CQ52" s="128"/>
      <c r="CR52" s="128"/>
    </row>
    <row r="53" spans="1:96" ht="32.25" customHeight="1">
      <c r="A53" s="273" t="s">
        <v>194</v>
      </c>
      <c r="B53" s="274"/>
      <c r="C53" s="309"/>
      <c r="D53" s="309"/>
      <c r="E53" s="309"/>
      <c r="F53" s="276" t="s">
        <v>194</v>
      </c>
      <c r="G53" s="276"/>
      <c r="H53" s="129"/>
      <c r="I53" s="310"/>
      <c r="J53" s="310"/>
      <c r="K53" s="310"/>
      <c r="L53" s="310"/>
      <c r="M53" s="310"/>
      <c r="N53" s="310"/>
      <c r="O53" s="310"/>
      <c r="P53" s="310"/>
      <c r="Q53" s="310"/>
      <c r="R53" s="310"/>
      <c r="S53" s="310"/>
      <c r="T53" s="310"/>
      <c r="U53" s="310"/>
      <c r="V53" s="310"/>
      <c r="W53" s="310"/>
      <c r="X53" s="274">
        <v>20</v>
      </c>
      <c r="Y53" s="274"/>
      <c r="Z53" s="274"/>
      <c r="AA53" s="267" t="s">
        <v>460</v>
      </c>
      <c r="AB53" s="267"/>
      <c r="AC53" s="267"/>
      <c r="AD53" s="159" t="s">
        <v>195</v>
      </c>
      <c r="AE53" s="129"/>
      <c r="AF53" s="129"/>
      <c r="AG53" s="129"/>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176"/>
      <c r="CC53" s="176"/>
      <c r="CD53" s="176"/>
      <c r="CE53" s="176"/>
      <c r="CF53" s="176"/>
      <c r="CG53" s="176"/>
      <c r="CH53" s="176"/>
      <c r="CI53" s="176"/>
      <c r="CJ53" s="176"/>
      <c r="CK53" s="176"/>
      <c r="CL53" s="176"/>
      <c r="CM53" s="133"/>
      <c r="CN53" s="128"/>
      <c r="CO53" s="128"/>
      <c r="CP53" s="128"/>
      <c r="CQ53" s="128"/>
      <c r="CR53" s="128"/>
    </row>
    <row r="54" spans="1:96" ht="7.9" customHeight="1">
      <c r="A54" s="271"/>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8"/>
      <c r="BZ54" s="308"/>
      <c r="CA54" s="308"/>
      <c r="CB54" s="308"/>
      <c r="CC54" s="308"/>
      <c r="CD54" s="308"/>
      <c r="CE54" s="308"/>
      <c r="CF54" s="308"/>
      <c r="CG54" s="308"/>
      <c r="CH54" s="308"/>
      <c r="CI54" s="308"/>
      <c r="CJ54" s="308"/>
      <c r="CK54" s="308"/>
      <c r="CL54" s="308"/>
      <c r="CM54" s="272"/>
    </row>
    <row r="55" spans="1:96" ht="10.15" customHeight="1">
      <c r="A55" s="173"/>
      <c r="CM55" s="174"/>
    </row>
    <row r="56" spans="1:96" ht="3" customHeight="1" thickBot="1">
      <c r="A56" s="106"/>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8"/>
    </row>
  </sheetData>
  <mergeCells count="132">
    <mergeCell ref="AA53:AC53"/>
    <mergeCell ref="I43:J43"/>
    <mergeCell ref="K43:M43"/>
    <mergeCell ref="N43:O43"/>
    <mergeCell ref="Q43:AE43"/>
    <mergeCell ref="A50:Y50"/>
    <mergeCell ref="A11:H11"/>
    <mergeCell ref="I11:CM11"/>
    <mergeCell ref="A13:H13"/>
    <mergeCell ref="I13:CM13"/>
    <mergeCell ref="A12:H12"/>
    <mergeCell ref="I12:CM12"/>
    <mergeCell ref="A20:H20"/>
    <mergeCell ref="I20:CM20"/>
    <mergeCell ref="A23:H23"/>
    <mergeCell ref="I23:CM23"/>
    <mergeCell ref="A24:H24"/>
    <mergeCell ref="I24:CM24"/>
    <mergeCell ref="A25:H25"/>
    <mergeCell ref="I25:CM25"/>
    <mergeCell ref="A26:H26"/>
    <mergeCell ref="AH50:CM50"/>
    <mergeCell ref="A35:H35"/>
    <mergeCell ref="I35:CM35"/>
    <mergeCell ref="A54:Y54"/>
    <mergeCell ref="AH54:CM54"/>
    <mergeCell ref="A51:Y51"/>
    <mergeCell ref="AH51:CM51"/>
    <mergeCell ref="A37:H37"/>
    <mergeCell ref="I37:CM37"/>
    <mergeCell ref="CN37:CU37"/>
    <mergeCell ref="A38:H38"/>
    <mergeCell ref="I38:CM38"/>
    <mergeCell ref="CN38:CU38"/>
    <mergeCell ref="AG43:AK43"/>
    <mergeCell ref="A47:CM47"/>
    <mergeCell ref="AM40:BD40"/>
    <mergeCell ref="BG40:BX40"/>
    <mergeCell ref="CA40:CR40"/>
    <mergeCell ref="AM41:BD41"/>
    <mergeCell ref="BG41:BX41"/>
    <mergeCell ref="CA41:CR41"/>
    <mergeCell ref="A48:CM48"/>
    <mergeCell ref="A53:B53"/>
    <mergeCell ref="C53:E53"/>
    <mergeCell ref="F53:G53"/>
    <mergeCell ref="I53:W53"/>
    <mergeCell ref="X53:Z53"/>
    <mergeCell ref="CN35:CU35"/>
    <mergeCell ref="A36:H36"/>
    <mergeCell ref="I36:CM36"/>
    <mergeCell ref="CN36:CU36"/>
    <mergeCell ref="A33:H33"/>
    <mergeCell ref="I33:CM33"/>
    <mergeCell ref="CN33:CU33"/>
    <mergeCell ref="A34:H34"/>
    <mergeCell ref="I34:CM34"/>
    <mergeCell ref="CN34:CU34"/>
    <mergeCell ref="A31:H31"/>
    <mergeCell ref="I31:CM31"/>
    <mergeCell ref="CN31:CU31"/>
    <mergeCell ref="A32:H32"/>
    <mergeCell ref="I32:CM32"/>
    <mergeCell ref="CN32:CU32"/>
    <mergeCell ref="A28:H28"/>
    <mergeCell ref="I28:CM28"/>
    <mergeCell ref="CN28:CU28"/>
    <mergeCell ref="A30:H30"/>
    <mergeCell ref="I30:CM30"/>
    <mergeCell ref="CN30:CU30"/>
    <mergeCell ref="A29:H29"/>
    <mergeCell ref="I29:CM29"/>
    <mergeCell ref="CN29:CU29"/>
    <mergeCell ref="A22:H22"/>
    <mergeCell ref="I22:CM22"/>
    <mergeCell ref="CN22:CU22"/>
    <mergeCell ref="A27:H27"/>
    <mergeCell ref="I27:CM27"/>
    <mergeCell ref="CN27:CU27"/>
    <mergeCell ref="A19:H19"/>
    <mergeCell ref="I19:CM19"/>
    <mergeCell ref="CN19:CU19"/>
    <mergeCell ref="A21:H21"/>
    <mergeCell ref="I21:CM21"/>
    <mergeCell ref="CN21:CU21"/>
    <mergeCell ref="CN20:CU20"/>
    <mergeCell ref="CN23:CU23"/>
    <mergeCell ref="CN24:CU24"/>
    <mergeCell ref="CN25:CU25"/>
    <mergeCell ref="I26:CM26"/>
    <mergeCell ref="CN26:CU26"/>
    <mergeCell ref="A17:H17"/>
    <mergeCell ref="I17:CM17"/>
    <mergeCell ref="CN17:CU17"/>
    <mergeCell ref="A18:H18"/>
    <mergeCell ref="I18:CM18"/>
    <mergeCell ref="CN18:CU18"/>
    <mergeCell ref="A15:H15"/>
    <mergeCell ref="I15:CM15"/>
    <mergeCell ref="CN15:CU15"/>
    <mergeCell ref="A16:H16"/>
    <mergeCell ref="I16:CM16"/>
    <mergeCell ref="CN16:CU16"/>
    <mergeCell ref="A10:H10"/>
    <mergeCell ref="I10:CM10"/>
    <mergeCell ref="CN10:CU10"/>
    <mergeCell ref="A14:H14"/>
    <mergeCell ref="I14:CM14"/>
    <mergeCell ref="CN14:CU14"/>
    <mergeCell ref="A8:H8"/>
    <mergeCell ref="I8:CM8"/>
    <mergeCell ref="CN8:CU8"/>
    <mergeCell ref="A9:H9"/>
    <mergeCell ref="I9:CM9"/>
    <mergeCell ref="CN9:CU9"/>
    <mergeCell ref="CN11:CU11"/>
    <mergeCell ref="CN13:CU13"/>
    <mergeCell ref="CN12:CU12"/>
    <mergeCell ref="A6:H6"/>
    <mergeCell ref="I6:CM6"/>
    <mergeCell ref="CN6:CU6"/>
    <mergeCell ref="A7:H7"/>
    <mergeCell ref="I7:CM7"/>
    <mergeCell ref="CN7:CU7"/>
    <mergeCell ref="B1:DA1"/>
    <mergeCell ref="A3:H5"/>
    <mergeCell ref="I3:CM5"/>
    <mergeCell ref="CN3:CU5"/>
    <mergeCell ref="CV3:CV5"/>
    <mergeCell ref="CW3:CW5"/>
    <mergeCell ref="CX3:DA3"/>
    <mergeCell ref="DA4:DA5"/>
  </mergeCells>
  <pageMargins left="0.59055118110236227" right="0.51181102362204722" top="0.78740157480314965" bottom="0.31496062992125984" header="0.19685039370078741" footer="0.19685039370078741"/>
  <pageSetup paperSize="9" scale="58" orientation="portrait" horizontalDpi="4294967295" verticalDpi="4294967295" r:id="rId1"/>
  <headerFooter>
    <oddFooter>&amp;C &amp;"Times New Roman"&amp;10Бюджет городского округа город Сургут</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O48"/>
  <sheetViews>
    <sheetView tabSelected="1" view="pageBreakPreview" zoomScale="75" zoomScaleNormal="100" zoomScaleSheetLayoutView="75" workbookViewId="0">
      <selection activeCell="I15" sqref="I15"/>
    </sheetView>
  </sheetViews>
  <sheetFormatPr defaultRowHeight="15"/>
  <cols>
    <col min="1" max="1" width="9.140625" style="1"/>
    <col min="2" max="2" width="27.7109375" style="1" customWidth="1"/>
    <col min="3" max="3" width="15.7109375" style="1" customWidth="1"/>
    <col min="4" max="4" width="16.85546875" style="1" customWidth="1"/>
    <col min="5" max="5" width="12.42578125" style="1" customWidth="1"/>
    <col min="6" max="6" width="15.42578125" style="1" customWidth="1"/>
    <col min="7" max="7" width="14.7109375" style="1" customWidth="1"/>
    <col min="8" max="8" width="11.85546875" style="1" customWidth="1"/>
    <col min="9" max="9" width="17.140625" style="1" customWidth="1"/>
    <col min="10" max="10" width="14.5703125" style="1" customWidth="1"/>
    <col min="11" max="11" width="11.42578125" style="1" customWidth="1"/>
    <col min="12" max="12" width="16" style="1" customWidth="1"/>
    <col min="13" max="13" width="14" style="1" bestFit="1" customWidth="1"/>
    <col min="14" max="14" width="14.28515625" style="1" customWidth="1"/>
    <col min="15" max="15" width="14" style="1" bestFit="1" customWidth="1"/>
    <col min="16" max="16384" width="9.140625" style="1"/>
  </cols>
  <sheetData>
    <row r="1" spans="1:15" ht="17.25">
      <c r="A1" s="323" t="s">
        <v>71</v>
      </c>
      <c r="B1" s="323"/>
      <c r="C1" s="323"/>
      <c r="D1" s="323"/>
      <c r="E1" s="323"/>
      <c r="F1" s="323"/>
      <c r="G1" s="323"/>
      <c r="H1" s="323"/>
      <c r="I1" s="323"/>
      <c r="J1" s="323"/>
      <c r="K1" s="323"/>
      <c r="L1" s="323"/>
      <c r="M1" s="9"/>
      <c r="N1" s="9"/>
      <c r="O1" s="9"/>
    </row>
    <row r="2" spans="1:15" ht="17.25">
      <c r="A2" s="323" t="s">
        <v>72</v>
      </c>
      <c r="B2" s="323"/>
      <c r="C2" s="323"/>
      <c r="D2" s="323"/>
      <c r="E2" s="323"/>
      <c r="F2" s="323"/>
      <c r="G2" s="323"/>
      <c r="H2" s="323"/>
      <c r="I2" s="323"/>
      <c r="J2" s="323"/>
      <c r="K2" s="323"/>
      <c r="L2" s="323"/>
      <c r="M2" s="323"/>
      <c r="N2" s="323"/>
      <c r="O2" s="323"/>
    </row>
    <row r="4" spans="1:15" ht="15.75">
      <c r="A4" s="80" t="s">
        <v>77</v>
      </c>
    </row>
    <row r="5" spans="1:15" s="76" customFormat="1" ht="15.75">
      <c r="A5" s="317" t="s">
        <v>138</v>
      </c>
      <c r="B5" s="317"/>
      <c r="C5" s="317"/>
      <c r="D5" s="317"/>
      <c r="E5" s="317"/>
      <c r="F5" s="317"/>
      <c r="G5" s="317"/>
      <c r="H5" s="317"/>
      <c r="I5" s="317"/>
      <c r="J5" s="317"/>
      <c r="K5" s="317"/>
      <c r="L5" s="317"/>
    </row>
    <row r="6" spans="1:15" s="76" customFormat="1" ht="15.75">
      <c r="A6" s="19" t="s">
        <v>139</v>
      </c>
      <c r="B6" s="19"/>
      <c r="C6" s="19"/>
      <c r="D6" s="19"/>
      <c r="E6" s="19"/>
      <c r="F6" s="19"/>
      <c r="G6" s="19"/>
      <c r="H6" s="19"/>
      <c r="I6" s="19"/>
      <c r="J6" s="19"/>
      <c r="K6" s="19"/>
      <c r="L6" s="19"/>
      <c r="M6" s="10"/>
      <c r="N6" s="10"/>
      <c r="O6" s="10"/>
    </row>
    <row r="7" spans="1:15" s="76" customFormat="1" ht="15.75">
      <c r="A7" s="61"/>
      <c r="B7" s="61"/>
      <c r="C7" s="61"/>
      <c r="D7" s="61"/>
      <c r="E7" s="61"/>
      <c r="F7" s="61"/>
      <c r="G7" s="61"/>
      <c r="H7" s="61"/>
      <c r="I7" s="61"/>
      <c r="J7" s="61"/>
      <c r="K7" s="61"/>
      <c r="L7" s="61"/>
      <c r="M7" s="10"/>
      <c r="N7" s="10"/>
      <c r="O7" s="10"/>
    </row>
    <row r="8" spans="1:15" s="76" customFormat="1">
      <c r="A8" s="322" t="s">
        <v>140</v>
      </c>
      <c r="B8" s="322" t="s">
        <v>75</v>
      </c>
      <c r="C8" s="322" t="s">
        <v>74</v>
      </c>
      <c r="D8" s="318" t="s">
        <v>99</v>
      </c>
      <c r="E8" s="318"/>
      <c r="F8" s="318"/>
      <c r="G8" s="318" t="s">
        <v>100</v>
      </c>
      <c r="H8" s="318"/>
      <c r="I8" s="318"/>
      <c r="J8" s="318" t="s">
        <v>101</v>
      </c>
      <c r="K8" s="318"/>
      <c r="L8" s="318"/>
      <c r="M8" s="10"/>
      <c r="N8" s="10"/>
      <c r="O8" s="10"/>
    </row>
    <row r="9" spans="1:15" s="76" customFormat="1" ht="63.75">
      <c r="A9" s="322"/>
      <c r="B9" s="322"/>
      <c r="C9" s="322"/>
      <c r="D9" s="48" t="s">
        <v>78</v>
      </c>
      <c r="E9" s="48" t="s">
        <v>79</v>
      </c>
      <c r="F9" s="48" t="s">
        <v>76</v>
      </c>
      <c r="G9" s="48" t="s">
        <v>78</v>
      </c>
      <c r="H9" s="48" t="s">
        <v>79</v>
      </c>
      <c r="I9" s="48" t="s">
        <v>76</v>
      </c>
      <c r="J9" s="48" t="s">
        <v>78</v>
      </c>
      <c r="K9" s="48" t="s">
        <v>79</v>
      </c>
      <c r="L9" s="48" t="s">
        <v>76</v>
      </c>
      <c r="M9" s="78"/>
      <c r="N9" s="78"/>
      <c r="O9" s="78"/>
    </row>
    <row r="10" spans="1:15" s="76" customFormat="1" ht="76.5">
      <c r="A10" s="62" t="s">
        <v>145</v>
      </c>
      <c r="B10" s="63" t="s">
        <v>126</v>
      </c>
      <c r="C10" s="62" t="s">
        <v>127</v>
      </c>
      <c r="D10" s="64">
        <v>20</v>
      </c>
      <c r="E10" s="65" t="s">
        <v>128</v>
      </c>
      <c r="F10" s="192">
        <v>5631161.2800000003</v>
      </c>
      <c r="G10" s="64">
        <v>20</v>
      </c>
      <c r="H10" s="65" t="s">
        <v>128</v>
      </c>
      <c r="I10" s="65">
        <v>4087538.4</v>
      </c>
      <c r="J10" s="64">
        <v>20</v>
      </c>
      <c r="K10" s="65" t="s">
        <v>128</v>
      </c>
      <c r="L10" s="65">
        <v>3635726.18</v>
      </c>
      <c r="M10" s="77"/>
      <c r="N10" s="77"/>
      <c r="O10" s="77"/>
    </row>
    <row r="11" spans="1:15" s="76" customFormat="1" ht="63.75">
      <c r="A11" s="62" t="s">
        <v>160</v>
      </c>
      <c r="B11" s="63" t="s">
        <v>129</v>
      </c>
      <c r="C11" s="62" t="s">
        <v>130</v>
      </c>
      <c r="D11" s="64">
        <v>20</v>
      </c>
      <c r="E11" s="65" t="s">
        <v>128</v>
      </c>
      <c r="F11" s="192">
        <v>6554161.2599999998</v>
      </c>
      <c r="G11" s="64">
        <v>20</v>
      </c>
      <c r="H11" s="65" t="s">
        <v>128</v>
      </c>
      <c r="I11" s="65">
        <v>4149616.43</v>
      </c>
      <c r="J11" s="64">
        <v>20</v>
      </c>
      <c r="K11" s="65" t="s">
        <v>128</v>
      </c>
      <c r="L11" s="65">
        <v>4147806</v>
      </c>
      <c r="M11" s="77"/>
      <c r="N11" s="77"/>
      <c r="O11" s="77"/>
    </row>
    <row r="12" spans="1:15" s="76" customFormat="1" ht="51">
      <c r="A12" s="62" t="s">
        <v>161</v>
      </c>
      <c r="B12" s="63" t="s">
        <v>131</v>
      </c>
      <c r="C12" s="62" t="s">
        <v>132</v>
      </c>
      <c r="D12" s="66">
        <v>5</v>
      </c>
      <c r="E12" s="65" t="s">
        <v>128</v>
      </c>
      <c r="F12" s="192">
        <v>22296282.850000001</v>
      </c>
      <c r="G12" s="66">
        <v>5</v>
      </c>
      <c r="H12" s="65" t="s">
        <v>128</v>
      </c>
      <c r="I12" s="65">
        <v>15845777.199999999</v>
      </c>
      <c r="J12" s="66">
        <v>5</v>
      </c>
      <c r="K12" s="65" t="s">
        <v>128</v>
      </c>
      <c r="L12" s="65">
        <v>16505777.35</v>
      </c>
      <c r="M12" s="77"/>
      <c r="N12" s="77"/>
      <c r="O12" s="77"/>
    </row>
    <row r="13" spans="1:15" s="76" customFormat="1" ht="51">
      <c r="A13" s="67" t="s">
        <v>162</v>
      </c>
      <c r="B13" s="15" t="s">
        <v>133</v>
      </c>
      <c r="C13" s="16" t="s">
        <v>134</v>
      </c>
      <c r="D13" s="17">
        <v>37450</v>
      </c>
      <c r="E13" s="65" t="s">
        <v>128</v>
      </c>
      <c r="F13" s="193">
        <v>18815629</v>
      </c>
      <c r="G13" s="17">
        <v>37450</v>
      </c>
      <c r="H13" s="65" t="s">
        <v>128</v>
      </c>
      <c r="I13" s="46">
        <v>11224139.5</v>
      </c>
      <c r="J13" s="17">
        <v>37450</v>
      </c>
      <c r="K13" s="65" t="s">
        <v>128</v>
      </c>
      <c r="L13" s="46">
        <v>11206163.5</v>
      </c>
    </row>
    <row r="14" spans="1:15" s="76" customFormat="1" ht="51">
      <c r="A14" s="67" t="s">
        <v>163</v>
      </c>
      <c r="B14" s="15" t="s">
        <v>135</v>
      </c>
      <c r="C14" s="16" t="s">
        <v>130</v>
      </c>
      <c r="D14" s="68">
        <v>6</v>
      </c>
      <c r="E14" s="65" t="s">
        <v>128</v>
      </c>
      <c r="F14" s="194">
        <v>5594418.1799999997</v>
      </c>
      <c r="G14" s="68">
        <v>6</v>
      </c>
      <c r="H14" s="65" t="s">
        <v>128</v>
      </c>
      <c r="I14" s="46">
        <v>3931296.3</v>
      </c>
      <c r="J14" s="68">
        <v>6</v>
      </c>
      <c r="K14" s="65" t="s">
        <v>128</v>
      </c>
      <c r="L14" s="46">
        <v>3928060.5</v>
      </c>
    </row>
    <row r="15" spans="1:15" s="76" customFormat="1">
      <c r="A15" s="27"/>
      <c r="B15" s="28" t="s">
        <v>148</v>
      </c>
      <c r="C15" s="29"/>
      <c r="D15" s="70"/>
      <c r="E15" s="70"/>
      <c r="F15" s="71">
        <f>SUM(F10:F14)</f>
        <v>58891652.57</v>
      </c>
      <c r="G15" s="70"/>
      <c r="H15" s="70"/>
      <c r="I15" s="71">
        <f>SUM(I10:I14)</f>
        <v>39238367.829999998</v>
      </c>
      <c r="J15" s="70"/>
      <c r="K15" s="70"/>
      <c r="L15" s="71">
        <f>SUM(L10:L14)</f>
        <v>39423533.530000001</v>
      </c>
    </row>
    <row r="16" spans="1:15" s="76" customFormat="1" ht="17.25">
      <c r="A16" s="75"/>
    </row>
    <row r="17" spans="1:12" s="76" customFormat="1" ht="15.75">
      <c r="A17" s="317" t="s">
        <v>164</v>
      </c>
      <c r="B17" s="317"/>
      <c r="C17" s="317"/>
      <c r="D17" s="317"/>
      <c r="E17" s="317"/>
      <c r="F17" s="317"/>
      <c r="G17" s="317"/>
      <c r="H17" s="317"/>
      <c r="I17" s="317"/>
      <c r="J17" s="317"/>
      <c r="K17" s="317"/>
      <c r="L17" s="317"/>
    </row>
    <row r="18" spans="1:12" s="76" customFormat="1" ht="15.75">
      <c r="A18" s="19" t="s">
        <v>139</v>
      </c>
      <c r="B18" s="19"/>
      <c r="C18" s="19"/>
      <c r="D18" s="19"/>
      <c r="E18" s="19"/>
      <c r="F18" s="19"/>
      <c r="G18" s="19"/>
      <c r="H18" s="19"/>
      <c r="I18" s="19"/>
      <c r="J18" s="19"/>
      <c r="K18" s="19"/>
      <c r="L18" s="19"/>
    </row>
    <row r="19" spans="1:12" s="76" customFormat="1" ht="15.75">
      <c r="A19" s="61"/>
      <c r="B19" s="61"/>
      <c r="C19" s="61"/>
      <c r="D19" s="61"/>
      <c r="E19" s="61"/>
      <c r="F19" s="61"/>
      <c r="G19" s="61"/>
      <c r="H19" s="61"/>
      <c r="I19" s="61"/>
      <c r="J19" s="61"/>
      <c r="K19" s="61"/>
      <c r="L19" s="61"/>
    </row>
    <row r="20" spans="1:12" s="76" customFormat="1">
      <c r="A20" s="322" t="s">
        <v>140</v>
      </c>
      <c r="B20" s="322" t="s">
        <v>75</v>
      </c>
      <c r="C20" s="322" t="s">
        <v>74</v>
      </c>
      <c r="D20" s="322" t="s">
        <v>99</v>
      </c>
      <c r="E20" s="322"/>
      <c r="F20" s="322"/>
      <c r="G20" s="322" t="s">
        <v>100</v>
      </c>
      <c r="H20" s="322"/>
      <c r="I20" s="322"/>
      <c r="J20" s="322" t="s">
        <v>101</v>
      </c>
      <c r="K20" s="322"/>
      <c r="L20" s="322"/>
    </row>
    <row r="21" spans="1:12" s="76" customFormat="1" ht="63.75">
      <c r="A21" s="322"/>
      <c r="B21" s="322"/>
      <c r="C21" s="322"/>
      <c r="D21" s="48" t="s">
        <v>78</v>
      </c>
      <c r="E21" s="48" t="s">
        <v>79</v>
      </c>
      <c r="F21" s="48" t="s">
        <v>76</v>
      </c>
      <c r="G21" s="48" t="s">
        <v>78</v>
      </c>
      <c r="H21" s="48" t="s">
        <v>79</v>
      </c>
      <c r="I21" s="48" t="s">
        <v>76</v>
      </c>
      <c r="J21" s="48" t="s">
        <v>78</v>
      </c>
      <c r="K21" s="48" t="s">
        <v>79</v>
      </c>
      <c r="L21" s="48" t="s">
        <v>76</v>
      </c>
    </row>
    <row r="22" spans="1:12" s="76" customFormat="1" ht="63.75">
      <c r="A22" s="62" t="s">
        <v>145</v>
      </c>
      <c r="B22" s="63" t="s">
        <v>129</v>
      </c>
      <c r="C22" s="62" t="s">
        <v>130</v>
      </c>
      <c r="D22" s="64">
        <v>20</v>
      </c>
      <c r="E22" s="65">
        <f>F22/D22</f>
        <v>16000</v>
      </c>
      <c r="F22" s="65">
        <v>320000</v>
      </c>
      <c r="G22" s="64">
        <v>20</v>
      </c>
      <c r="H22" s="65">
        <f>I22/G22</f>
        <v>16000</v>
      </c>
      <c r="I22" s="65">
        <v>320000</v>
      </c>
      <c r="J22" s="64">
        <v>20</v>
      </c>
      <c r="K22" s="65">
        <f>L22/J22</f>
        <v>16000</v>
      </c>
      <c r="L22" s="65">
        <v>320000</v>
      </c>
    </row>
    <row r="23" spans="1:12" ht="51">
      <c r="A23" s="67" t="s">
        <v>160</v>
      </c>
      <c r="B23" s="15" t="s">
        <v>133</v>
      </c>
      <c r="C23" s="16" t="s">
        <v>136</v>
      </c>
      <c r="D23" s="17">
        <v>37450</v>
      </c>
      <c r="E23" s="65">
        <f t="shared" ref="E23:E24" si="0">F23/D23</f>
        <v>325</v>
      </c>
      <c r="F23" s="46">
        <v>12171250</v>
      </c>
      <c r="G23" s="17">
        <v>37450</v>
      </c>
      <c r="H23" s="65">
        <f t="shared" ref="H23:H24" si="1">I23/G23</f>
        <v>325</v>
      </c>
      <c r="I23" s="46">
        <v>12171250</v>
      </c>
      <c r="J23" s="17">
        <v>37450</v>
      </c>
      <c r="K23" s="65">
        <f t="shared" ref="K23:K24" si="2">L23/J23</f>
        <v>325</v>
      </c>
      <c r="L23" s="46">
        <v>12171250</v>
      </c>
    </row>
    <row r="24" spans="1:12" ht="51">
      <c r="A24" s="67" t="s">
        <v>161</v>
      </c>
      <c r="B24" s="15" t="s">
        <v>135</v>
      </c>
      <c r="C24" s="16" t="s">
        <v>130</v>
      </c>
      <c r="D24" s="68">
        <v>6</v>
      </c>
      <c r="E24" s="65">
        <f t="shared" si="0"/>
        <v>35000</v>
      </c>
      <c r="F24" s="69">
        <v>210000</v>
      </c>
      <c r="G24" s="68">
        <v>6</v>
      </c>
      <c r="H24" s="65">
        <f t="shared" si="1"/>
        <v>35000</v>
      </c>
      <c r="I24" s="69">
        <v>210000</v>
      </c>
      <c r="J24" s="68">
        <v>6</v>
      </c>
      <c r="K24" s="65">
        <f t="shared" si="2"/>
        <v>35000</v>
      </c>
      <c r="L24" s="69">
        <v>210000</v>
      </c>
    </row>
    <row r="25" spans="1:12" ht="25.5" customHeight="1">
      <c r="A25" s="27"/>
      <c r="B25" s="28" t="s">
        <v>148</v>
      </c>
      <c r="C25" s="29"/>
      <c r="D25" s="70"/>
      <c r="E25" s="70"/>
      <c r="F25" s="71">
        <f>SUM(F22:F24)</f>
        <v>12701250</v>
      </c>
      <c r="G25" s="70"/>
      <c r="H25" s="70"/>
      <c r="I25" s="71">
        <f>SUM(I22:I24)</f>
        <v>12701250</v>
      </c>
      <c r="J25" s="70"/>
      <c r="K25" s="70"/>
      <c r="L25" s="71">
        <f>SUM(L22:L24)</f>
        <v>12701250</v>
      </c>
    </row>
    <row r="26" spans="1:12" ht="15.75">
      <c r="A26" s="79"/>
      <c r="B26" s="76"/>
      <c r="C26" s="76"/>
      <c r="D26" s="76"/>
      <c r="E26" s="76"/>
      <c r="F26" s="76"/>
      <c r="G26" s="76"/>
      <c r="H26" s="76"/>
      <c r="I26" s="76"/>
      <c r="J26" s="76"/>
      <c r="K26" s="76"/>
      <c r="L26" s="76"/>
    </row>
    <row r="27" spans="1:12" ht="15.75">
      <c r="A27" s="321" t="s">
        <v>137</v>
      </c>
      <c r="B27" s="321"/>
      <c r="C27" s="321"/>
      <c r="D27" s="321"/>
      <c r="E27" s="321"/>
      <c r="F27" s="321"/>
      <c r="G27" s="321"/>
      <c r="H27" s="321"/>
      <c r="I27" s="321"/>
      <c r="J27" s="321"/>
      <c r="K27" s="321"/>
      <c r="L27" s="321"/>
    </row>
    <row r="28" spans="1:12" ht="15.75">
      <c r="A28" s="317" t="s">
        <v>138</v>
      </c>
      <c r="B28" s="317"/>
      <c r="C28" s="317"/>
      <c r="D28" s="317"/>
      <c r="E28" s="317"/>
      <c r="F28" s="317"/>
      <c r="G28" s="317"/>
      <c r="H28" s="317"/>
      <c r="I28" s="317"/>
      <c r="J28" s="317"/>
      <c r="K28" s="317"/>
      <c r="L28" s="317"/>
    </row>
    <row r="29" spans="1:12" ht="15.75">
      <c r="A29" s="19" t="s">
        <v>139</v>
      </c>
      <c r="B29" s="19"/>
      <c r="C29" s="19"/>
      <c r="D29" s="19"/>
      <c r="E29" s="19"/>
      <c r="F29" s="19"/>
      <c r="G29" s="19"/>
      <c r="H29" s="19"/>
      <c r="I29" s="19"/>
      <c r="J29" s="19"/>
      <c r="K29" s="19"/>
      <c r="L29" s="19"/>
    </row>
    <row r="30" spans="1:12" ht="9.75" customHeight="1">
      <c r="A30" s="20"/>
      <c r="B30" s="21"/>
      <c r="C30" s="22"/>
      <c r="D30" s="23"/>
      <c r="E30" s="24"/>
      <c r="F30" s="24"/>
      <c r="G30" s="23"/>
      <c r="H30" s="24"/>
      <c r="I30" s="24"/>
      <c r="J30" s="23"/>
      <c r="K30" s="24"/>
      <c r="L30" s="24"/>
    </row>
    <row r="31" spans="1:12" ht="30.75" customHeight="1">
      <c r="A31" s="25" t="s">
        <v>140</v>
      </c>
      <c r="B31" s="47" t="s">
        <v>141</v>
      </c>
      <c r="C31" s="47" t="s">
        <v>74</v>
      </c>
      <c r="D31" s="318" t="s">
        <v>142</v>
      </c>
      <c r="E31" s="318"/>
      <c r="F31" s="318"/>
      <c r="G31" s="318" t="s">
        <v>143</v>
      </c>
      <c r="H31" s="318"/>
      <c r="I31" s="318"/>
      <c r="J31" s="318" t="s">
        <v>144</v>
      </c>
      <c r="K31" s="318"/>
      <c r="L31" s="318"/>
    </row>
    <row r="32" spans="1:12" ht="63.75">
      <c r="A32" s="26" t="s">
        <v>145</v>
      </c>
      <c r="B32" s="15" t="s">
        <v>146</v>
      </c>
      <c r="C32" s="16" t="s">
        <v>147</v>
      </c>
      <c r="D32" s="319">
        <v>2848785.51</v>
      </c>
      <c r="E32" s="319"/>
      <c r="F32" s="319"/>
      <c r="G32" s="320">
        <v>7269866.0700000003</v>
      </c>
      <c r="H32" s="320"/>
      <c r="I32" s="320"/>
      <c r="J32" s="320">
        <v>7212818.7400000002</v>
      </c>
      <c r="K32" s="320"/>
      <c r="L32" s="320"/>
    </row>
    <row r="33" spans="1:15" ht="38.25">
      <c r="A33" s="26" t="s">
        <v>109</v>
      </c>
      <c r="B33" s="15" t="s">
        <v>461</v>
      </c>
      <c r="C33" s="16" t="s">
        <v>147</v>
      </c>
      <c r="D33" s="319">
        <v>2365322.7000000002</v>
      </c>
      <c r="E33" s="319"/>
      <c r="F33" s="319"/>
      <c r="G33" s="320">
        <v>0</v>
      </c>
      <c r="H33" s="320"/>
      <c r="I33" s="320"/>
      <c r="J33" s="320">
        <v>0</v>
      </c>
      <c r="K33" s="320"/>
      <c r="L33" s="320"/>
      <c r="M33" s="191"/>
    </row>
    <row r="34" spans="1:15">
      <c r="A34" s="27"/>
      <c r="B34" s="28" t="s">
        <v>148</v>
      </c>
      <c r="C34" s="29"/>
      <c r="D34" s="320">
        <f>SUM(D32:F33)</f>
        <v>5214108.21</v>
      </c>
      <c r="E34" s="320"/>
      <c r="F34" s="320"/>
      <c r="G34" s="320">
        <f t="shared" ref="G34" si="3">SUM(G32:I33)</f>
        <v>7269866.0700000003</v>
      </c>
      <c r="H34" s="320"/>
      <c r="I34" s="320"/>
      <c r="J34" s="320">
        <f t="shared" ref="J34" si="4">SUM(J32:L33)</f>
        <v>7212818.7400000002</v>
      </c>
      <c r="K34" s="320"/>
      <c r="L34" s="320"/>
    </row>
    <row r="35" spans="1:15">
      <c r="A35" s="72"/>
      <c r="B35" s="73"/>
      <c r="C35" s="74"/>
      <c r="D35" s="24"/>
      <c r="E35" s="24"/>
      <c r="F35" s="24"/>
      <c r="G35" s="24"/>
      <c r="H35" s="24"/>
      <c r="I35" s="24"/>
      <c r="J35" s="24"/>
      <c r="K35" s="24"/>
      <c r="L35" s="24"/>
    </row>
    <row r="36" spans="1:15" ht="15.75">
      <c r="A36" s="80" t="s">
        <v>84</v>
      </c>
    </row>
    <row r="37" spans="1:15" ht="15.75">
      <c r="A37" s="317" t="s">
        <v>165</v>
      </c>
      <c r="B37" s="317"/>
      <c r="C37" s="317"/>
      <c r="D37" s="317"/>
      <c r="E37" s="317"/>
      <c r="F37" s="317"/>
      <c r="G37" s="317"/>
      <c r="H37" s="317"/>
      <c r="I37" s="317"/>
      <c r="J37" s="317"/>
      <c r="K37" s="317"/>
      <c r="L37" s="317"/>
    </row>
    <row r="38" spans="1:15" ht="15.75">
      <c r="A38" s="19" t="s">
        <v>297</v>
      </c>
      <c r="B38" s="19"/>
      <c r="C38" s="19"/>
      <c r="D38" s="19"/>
      <c r="E38" s="19"/>
      <c r="F38" s="19"/>
      <c r="G38" s="19"/>
      <c r="H38" s="19"/>
      <c r="I38" s="19"/>
      <c r="J38" s="19"/>
      <c r="K38" s="19"/>
      <c r="L38" s="19"/>
    </row>
    <row r="39" spans="1:15" ht="9.75" customHeight="1">
      <c r="A39" s="20"/>
      <c r="B39" s="21"/>
      <c r="C39" s="22"/>
      <c r="D39" s="23"/>
      <c r="E39" s="24"/>
      <c r="F39" s="24"/>
      <c r="G39" s="23"/>
      <c r="H39" s="24"/>
      <c r="I39" s="24"/>
      <c r="J39" s="23"/>
      <c r="K39" s="24"/>
      <c r="L39" s="24"/>
    </row>
    <row r="40" spans="1:15" ht="63.75">
      <c r="A40" s="48" t="s">
        <v>23</v>
      </c>
      <c r="B40" s="48" t="s">
        <v>73</v>
      </c>
      <c r="C40" s="48" t="s">
        <v>80</v>
      </c>
      <c r="D40" s="48" t="s">
        <v>154</v>
      </c>
      <c r="E40" s="48" t="s">
        <v>155</v>
      </c>
      <c r="F40" s="48" t="s">
        <v>156</v>
      </c>
    </row>
    <row r="41" spans="1:15" ht="51">
      <c r="A41" s="26" t="s">
        <v>145</v>
      </c>
      <c r="B41" s="14" t="s">
        <v>157</v>
      </c>
      <c r="C41" s="11" t="s">
        <v>158</v>
      </c>
      <c r="D41" s="11">
        <f>1775285.59+42333.4+187364.63+33284.77</f>
        <v>2038268.39</v>
      </c>
      <c r="E41" s="11">
        <v>4800</v>
      </c>
      <c r="F41" s="11">
        <v>7200</v>
      </c>
      <c r="M41" s="81"/>
      <c r="N41" s="81"/>
      <c r="O41" s="81"/>
    </row>
    <row r="42" spans="1:15">
      <c r="A42" s="4"/>
    </row>
    <row r="43" spans="1:15" ht="15.75" hidden="1">
      <c r="A43" s="3" t="s">
        <v>85</v>
      </c>
    </row>
    <row r="44" spans="1:15" ht="63.75" hidden="1">
      <c r="A44" s="14" t="s">
        <v>23</v>
      </c>
      <c r="B44" s="12" t="s">
        <v>73</v>
      </c>
      <c r="C44" s="12" t="s">
        <v>80</v>
      </c>
      <c r="D44" s="12" t="s">
        <v>81</v>
      </c>
      <c r="E44" s="12" t="s">
        <v>82</v>
      </c>
      <c r="F44" s="12" t="s">
        <v>83</v>
      </c>
    </row>
    <row r="45" spans="1:15" hidden="1">
      <c r="A45" s="14"/>
      <c r="B45" s="14"/>
      <c r="C45" s="14"/>
      <c r="D45" s="14"/>
      <c r="E45" s="14"/>
      <c r="F45" s="14"/>
    </row>
    <row r="46" spans="1:15" hidden="1"/>
    <row r="47" spans="1:15" ht="15.75">
      <c r="B47" s="2"/>
      <c r="C47" s="2"/>
      <c r="D47" s="2"/>
      <c r="E47" s="2"/>
      <c r="F47" s="2"/>
      <c r="G47" s="2"/>
      <c r="H47" s="2"/>
      <c r="I47" s="2"/>
    </row>
    <row r="48" spans="1:15" ht="20.25">
      <c r="B48" s="18" t="s">
        <v>98</v>
      </c>
      <c r="C48" s="18"/>
      <c r="D48" s="18"/>
      <c r="E48" s="18"/>
      <c r="F48" s="18"/>
      <c r="G48" s="18" t="s">
        <v>97</v>
      </c>
      <c r="H48" s="18"/>
      <c r="I48" s="18"/>
    </row>
  </sheetData>
  <mergeCells count="32">
    <mergeCell ref="A1:L1"/>
    <mergeCell ref="A2:L2"/>
    <mergeCell ref="M2:O2"/>
    <mergeCell ref="A5:L5"/>
    <mergeCell ref="A17:L17"/>
    <mergeCell ref="J8:L8"/>
    <mergeCell ref="A8:A9"/>
    <mergeCell ref="B8:B9"/>
    <mergeCell ref="C8:C9"/>
    <mergeCell ref="D8:F8"/>
    <mergeCell ref="G8:I8"/>
    <mergeCell ref="A27:L27"/>
    <mergeCell ref="A20:A21"/>
    <mergeCell ref="B20:B21"/>
    <mergeCell ref="C20:C21"/>
    <mergeCell ref="D20:F20"/>
    <mergeCell ref="G20:I20"/>
    <mergeCell ref="J20:L20"/>
    <mergeCell ref="A37:L37"/>
    <mergeCell ref="A28:L28"/>
    <mergeCell ref="D31:F31"/>
    <mergeCell ref="G31:I31"/>
    <mergeCell ref="J31:L31"/>
    <mergeCell ref="D32:F32"/>
    <mergeCell ref="G32:I32"/>
    <mergeCell ref="J32:L32"/>
    <mergeCell ref="D34:F34"/>
    <mergeCell ref="G34:I34"/>
    <mergeCell ref="J34:L34"/>
    <mergeCell ref="D33:F33"/>
    <mergeCell ref="G33:I33"/>
    <mergeCell ref="J33:L33"/>
  </mergeCells>
  <pageMargins left="0.70866141732283472" right="0.70866141732283472" top="0.74803149606299213" bottom="0.74803149606299213" header="0.31496062992125984" footer="0.31496062992125984"/>
  <pageSetup paperSize="9" scale="47" orientation="portrait" horizontalDpi="4294967295" verticalDpi="4294967295" r:id="rId1"/>
  <colBreaks count="1" manualBreakCount="1">
    <brk id="1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30</vt:i4>
      </vt:variant>
    </vt:vector>
  </HeadingPairs>
  <TitlesOfParts>
    <vt:vector size="39"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н (2</vt:lpstr>
      <vt:lpstr>ФХД_ Сведения по выплатам АЦК</vt:lpstr>
      <vt:lpstr>Лист4</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 АЦК'!IS_DOCUMENT</vt:lpstr>
      <vt:lpstr>'ФХД_ Сведения по выплатам н (2'!IS_DOCUMENT</vt:lpstr>
      <vt:lpstr>'ФХД_ Сведения по выплатам на з'!IS_DOCUMENT</vt:lpstr>
      <vt:lpstr>Лист3!Заголовки_для_печати</vt:lpstr>
      <vt:lpstr>'Поступления и выплаты'!Заголовки_для_печати</vt:lpstr>
      <vt:lpstr>Лист3!Область_печати</vt:lpstr>
      <vt:lpstr>Лист4!Область_печати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 АЦК'!Область_печати</vt:lpstr>
      <vt:lpstr>'ФХД_ Сведения по выплатам н (2'!Область_печати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2020-10-05T09:13:31Z</dcterms:modified>
</cp:coreProperties>
</file>