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15" yWindow="-15" windowWidth="14400" windowHeight="13845" tabRatio="893" activeTab="8"/>
  </bookViews>
  <sheets>
    <sheet name="Титульный" sheetId="1" r:id="rId1"/>
    <sheet name="ФХД_ Поступления и выплаты" sheetId="2" state="hidden" r:id="rId2"/>
    <sheet name="Поступления и выплаты" sheetId="3" r:id="rId3"/>
    <sheet name="ФХД_ Поступления и выплаты АЦК" sheetId="4" state="hidden" r:id="rId4"/>
    <sheet name="ФХД_ Сведения по выплатам на з" sheetId="5" state="hidden" r:id="rId5"/>
    <sheet name="Лист3" sheetId="6" state="hidden" r:id="rId6"/>
    <sheet name="ФХД_ Сведения по выплатам н (2" sheetId="7" state="hidden" r:id="rId7"/>
    <sheet name="ФХД_ Сведения по выплатам АЦК" sheetId="8" state="hidden" r:id="rId8"/>
    <sheet name="ФХД_ Сведения по выплатам" sheetId="10" r:id="rId9"/>
  </sheets>
  <externalReferences>
    <externalReference r:id="rId10"/>
  </externalReferences>
  <definedNames>
    <definedName name="_edn1" localSheetId="2">'Поступления и выплаты'!$A$126</definedName>
    <definedName name="_edn1" localSheetId="0">Титульный!#REF!</definedName>
    <definedName name="_edn2" localSheetId="2">'Поступления и выплаты'!$A$127</definedName>
    <definedName name="_edn2" localSheetId="0">Титульный!#REF!</definedName>
    <definedName name="_edn3" localSheetId="2">'Поступления и выплаты'!$A$128</definedName>
    <definedName name="_edn3" localSheetId="0">Титульный!#REF!</definedName>
    <definedName name="_edn4" localSheetId="2">'Поступления и выплаты'!$A$134</definedName>
    <definedName name="_edn4" localSheetId="0">Титульный!#REF!</definedName>
    <definedName name="_edn5" localSheetId="2">'Поступления и выплаты'!$A$135</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Титульный!$A$22</definedName>
    <definedName name="_ednref2" localSheetId="2">'Поступления и выплаты'!#REF!</definedName>
    <definedName name="_ednref2" localSheetId="0">Титульный!$A$23</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8">'ФХД_ Сведения по выплатам'!$A$50</definedName>
    <definedName name="IS_DOCUMENT" localSheetId="7">'ФХД_ Сведения по выплатам АЦК'!$A$49</definedName>
    <definedName name="IS_DOCUMENT" localSheetId="6">'ФХД_ Сведения по выплатам н (2'!$A$40</definedName>
    <definedName name="IS_DOCUMENT" localSheetId="4">'ФХД_ Сведения по выплатам на з'!$A$33</definedName>
    <definedName name="Print_Titles" localSheetId="5">Лист3!$4:$6</definedName>
    <definedName name="Print_Titles" localSheetId="2">'Поступления и выплаты'!$2:$4</definedName>
    <definedName name="_xlnm.Print_Area" localSheetId="5">Лист3!$A$1:$H$127</definedName>
    <definedName name="_xlnm.Print_Area" localSheetId="2">'Поступления и выплаты'!$A$1:$Q$124</definedName>
    <definedName name="_xlnm.Print_Area" localSheetId="0">Титульный!$A$1:$Q$61</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8">'ФХД_ Сведения по выплатам'!$A$1:$DA$59</definedName>
    <definedName name="_xlnm.Print_Area" localSheetId="7">'ФХД_ Сведения по выплатам АЦК'!$A$1:$DA$56</definedName>
    <definedName name="_xlnm.Print_Area" localSheetId="6">'ФХД_ Сведения по выплатам н (2'!$A$1:$DA$47</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E14" i="3" l="1"/>
  <c r="E108" i="3"/>
  <c r="E106" i="3"/>
  <c r="E41" i="3" l="1"/>
  <c r="E20" i="3" l="1"/>
  <c r="E16" i="3"/>
  <c r="E21" i="3" l="1"/>
  <c r="E49" i="3" l="1"/>
  <c r="DA25" i="10" l="1"/>
  <c r="CZ25" i="10"/>
  <c r="CY25" i="10"/>
  <c r="CX25" i="10"/>
  <c r="DA11" i="10"/>
  <c r="CZ11" i="10"/>
  <c r="CY11" i="10"/>
  <c r="CX11" i="10"/>
  <c r="M75" i="3" l="1"/>
  <c r="I75" i="3"/>
  <c r="E75" i="3"/>
  <c r="O79" i="3"/>
  <c r="N79" i="3"/>
  <c r="K79" i="3"/>
  <c r="J79" i="3"/>
  <c r="G79" i="3"/>
  <c r="F79" i="3"/>
  <c r="DA19" i="10" l="1"/>
  <c r="DA16" i="10"/>
  <c r="CZ16" i="10"/>
  <c r="CY16" i="10"/>
  <c r="CX16" i="10"/>
  <c r="CZ19" i="10"/>
  <c r="CY19" i="10"/>
  <c r="CX19" i="10"/>
  <c r="DA28" i="10"/>
  <c r="CZ28" i="10"/>
  <c r="CY28" i="10"/>
  <c r="CX28" i="10"/>
  <c r="DA15" i="10" l="1"/>
  <c r="CZ15" i="10"/>
  <c r="CZ8" i="10" s="1"/>
  <c r="CY15" i="10"/>
  <c r="CY8" i="10" s="1"/>
  <c r="CX15" i="10"/>
  <c r="CX8" i="10" s="1"/>
  <c r="DA8" i="10"/>
  <c r="CY38" i="10" l="1"/>
  <c r="CY36" i="10" s="1"/>
  <c r="CX27" i="8"/>
  <c r="CX21" i="8"/>
  <c r="CX18" i="8" s="1"/>
  <c r="CX15" i="8"/>
  <c r="DA10" i="8"/>
  <c r="CZ10" i="8"/>
  <c r="CY10" i="8"/>
  <c r="CX10" i="8"/>
  <c r="CZ26" i="7"/>
  <c r="CZ29" i="7" s="1"/>
  <c r="CY26" i="7"/>
  <c r="CY28" i="7" s="1"/>
  <c r="CX26" i="7"/>
  <c r="CX27" i="7" s="1"/>
  <c r="G103" i="6"/>
  <c r="F103" i="6"/>
  <c r="E103" i="6"/>
  <c r="G79" i="6"/>
  <c r="G87" i="6" s="1"/>
  <c r="F79" i="6"/>
  <c r="F87" i="6" s="1"/>
  <c r="E79" i="6"/>
  <c r="E87" i="6" s="1"/>
  <c r="E45" i="6"/>
  <c r="G36" i="6"/>
  <c r="G45" i="6" s="1"/>
  <c r="F36" i="6"/>
  <c r="F45" i="6" s="1"/>
  <c r="G30" i="6"/>
  <c r="F30" i="6"/>
  <c r="F7" i="6" s="1"/>
  <c r="G7" i="6"/>
  <c r="CW21" i="5"/>
  <c r="CW19" i="5" s="1"/>
  <c r="CW7" i="5" s="1"/>
  <c r="O99" i="3"/>
  <c r="N99" i="3"/>
  <c r="M99" i="3"/>
  <c r="M93" i="3" s="1"/>
  <c r="L99" i="3"/>
  <c r="K99" i="3"/>
  <c r="J99" i="3"/>
  <c r="I99" i="3"/>
  <c r="I93" i="3" s="1"/>
  <c r="H99" i="3"/>
  <c r="G99" i="3"/>
  <c r="F99" i="3"/>
  <c r="E99" i="3"/>
  <c r="E93" i="3" s="1"/>
  <c r="O78" i="3"/>
  <c r="N78" i="3"/>
  <c r="K78" i="3"/>
  <c r="K75" i="3" s="1"/>
  <c r="J78" i="3"/>
  <c r="J75" i="3" s="1"/>
  <c r="G78" i="3"/>
  <c r="F78" i="3"/>
  <c r="F69" i="3" s="1"/>
  <c r="M69" i="3"/>
  <c r="L75" i="3"/>
  <c r="L69" i="3" s="1"/>
  <c r="I69" i="3"/>
  <c r="O71" i="3"/>
  <c r="O69" i="3" s="1"/>
  <c r="K71" i="3"/>
  <c r="J71" i="3"/>
  <c r="G71" i="3"/>
  <c r="P69" i="3"/>
  <c r="N69" i="3"/>
  <c r="H69" i="3"/>
  <c r="E69" i="3"/>
  <c r="P60" i="3"/>
  <c r="O60" i="3"/>
  <c r="N60" i="3"/>
  <c r="L60" i="3"/>
  <c r="K60" i="3"/>
  <c r="J60" i="3"/>
  <c r="I60" i="3"/>
  <c r="H60" i="3"/>
  <c r="G60" i="3"/>
  <c r="F60" i="3"/>
  <c r="O58" i="3"/>
  <c r="K58" i="3"/>
  <c r="G58" i="3"/>
  <c r="O56" i="3"/>
  <c r="N56" i="3"/>
  <c r="N54" i="3" s="1"/>
  <c r="K56" i="3"/>
  <c r="J56" i="3"/>
  <c r="J54" i="3" s="1"/>
  <c r="G56" i="3"/>
  <c r="F56" i="3"/>
  <c r="F54" i="3" s="1"/>
  <c r="P54" i="3"/>
  <c r="M54" i="3"/>
  <c r="L54" i="3"/>
  <c r="I54" i="3"/>
  <c r="H54" i="3"/>
  <c r="E54" i="3"/>
  <c r="P45" i="3"/>
  <c r="P38" i="3" s="1"/>
  <c r="O45" i="3"/>
  <c r="N45" i="3"/>
  <c r="M45" i="3"/>
  <c r="L45" i="3"/>
  <c r="K45" i="3"/>
  <c r="J45" i="3"/>
  <c r="I45" i="3"/>
  <c r="H45" i="3"/>
  <c r="G45" i="3"/>
  <c r="F45" i="3"/>
  <c r="E45" i="3"/>
  <c r="O41" i="3"/>
  <c r="N41" i="3"/>
  <c r="M41" i="3"/>
  <c r="L41" i="3"/>
  <c r="K41" i="3"/>
  <c r="J41" i="3"/>
  <c r="I41" i="3"/>
  <c r="G41" i="3"/>
  <c r="F41" i="3"/>
  <c r="M30" i="3"/>
  <c r="I30" i="3"/>
  <c r="E30" i="3"/>
  <c r="M26" i="3"/>
  <c r="I26" i="3"/>
  <c r="E26" i="3"/>
  <c r="P23" i="3"/>
  <c r="P10" i="3" s="1"/>
  <c r="H23" i="3"/>
  <c r="H10" i="3" s="1"/>
  <c r="M20" i="3"/>
  <c r="I20" i="3"/>
  <c r="O16" i="3"/>
  <c r="M16" i="3"/>
  <c r="K16" i="3"/>
  <c r="I16" i="3"/>
  <c r="G16" i="3"/>
  <c r="M15" i="3"/>
  <c r="K15" i="3"/>
  <c r="I15" i="3"/>
  <c r="G15" i="3"/>
  <c r="E15" i="3"/>
  <c r="O14" i="3"/>
  <c r="O10" i="3" s="1"/>
  <c r="N14" i="3"/>
  <c r="N10" i="3" s="1"/>
  <c r="M14" i="3"/>
  <c r="K14" i="3"/>
  <c r="K10" i="3" s="1"/>
  <c r="I14" i="3"/>
  <c r="G14" i="3"/>
  <c r="G10" i="3" s="1"/>
  <c r="J10" i="3"/>
  <c r="F10" i="3"/>
  <c r="E30" i="6" l="1"/>
  <c r="E7" i="6" s="1"/>
  <c r="K54" i="3"/>
  <c r="K38" i="3" s="1"/>
  <c r="G54" i="3"/>
  <c r="G38" i="3" s="1"/>
  <c r="O54" i="3"/>
  <c r="O38" i="3" s="1"/>
  <c r="O36" i="3" s="1"/>
  <c r="H38" i="3"/>
  <c r="H36" i="3" s="1"/>
  <c r="P36" i="3"/>
  <c r="G69" i="3"/>
  <c r="CX14" i="8"/>
  <c r="CX7" i="8" s="1"/>
  <c r="N38" i="3"/>
  <c r="N36" i="3" s="1"/>
  <c r="J38" i="3"/>
  <c r="M10" i="3"/>
  <c r="K69" i="3"/>
  <c r="F38" i="3"/>
  <c r="F36" i="3" s="1"/>
  <c r="I10" i="3"/>
  <c r="E10" i="3"/>
  <c r="L38" i="3"/>
  <c r="L36" i="3" s="1"/>
  <c r="E38" i="3"/>
  <c r="E36" i="3" s="1"/>
  <c r="I38" i="3"/>
  <c r="I36" i="3" s="1"/>
  <c r="M38" i="3"/>
  <c r="M36" i="3" s="1"/>
  <c r="CZ39" i="10"/>
  <c r="CZ36" i="10" s="1"/>
  <c r="CX37" i="10"/>
  <c r="CX36" i="10" s="1"/>
  <c r="J69" i="3"/>
  <c r="G36" i="3" l="1"/>
  <c r="J36" i="3"/>
  <c r="K36" i="3"/>
</calcChain>
</file>

<file path=xl/sharedStrings.xml><?xml version="1.0" encoding="utf-8"?>
<sst xmlns="http://schemas.openxmlformats.org/spreadsheetml/2006/main" count="1848" uniqueCount="476">
  <si>
    <t>УТВЕРЖДАЮ</t>
  </si>
  <si>
    <t>(руководитель, учреждение)</t>
  </si>
  <si>
    <t xml:space="preserve">План финансово-хозяйственной деятельности на 2021 г. </t>
  </si>
  <si>
    <t>(на 2021г. и плановый период 2022 и 2023 годов)</t>
  </si>
  <si>
    <t xml:space="preserve">Орган, осуществляющий </t>
  </si>
  <si>
    <t>функции и полномочия учредителя</t>
  </si>
  <si>
    <t>Учреждение</t>
  </si>
  <si>
    <t xml:space="preserve">Единица измерения: руб         </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</si>
  <si>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</si>
  <si>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</si>
  <si>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</si>
  <si>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</si>
  <si>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</si>
  <si>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</si>
  <si>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</si>
  <si>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t>
  </si>
  <si>
    <t>на 2020 г</t>
  </si>
  <si>
    <t>на 2021 г</t>
  </si>
  <si>
    <t>на 2022 г</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</si>
  <si>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</si>
  <si>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</si>
  <si>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</si>
  <si>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</si>
  <si>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</si>
  <si>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</si>
  <si>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</si>
  <si>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</si>
  <si>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</si>
  <si>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</si>
  <si>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</si>
  <si>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</si>
  <si>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</si>
  <si>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</si>
  <si>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</si>
  <si>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</si>
  <si>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</si>
  <si>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</si>
  <si>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1000</t>
  </si>
  <si>
    <t>000</t>
  </si>
  <si>
    <t>доходы от оказания услуг, работ, компенсации затрат учреждений, всего</t>
  </si>
  <si>
    <t>1200</t>
  </si>
  <si>
    <t>130</t>
  </si>
  <si>
    <t>в том числе:</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</si>
  <si>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</si>
  <si>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</si>
  <si>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Поступления от иной, приносящей доход деятельности</t>
  </si>
  <si>
    <t>1230</t>
  </si>
  <si>
    <t xml:space="preserve">   Безвозмездные денежные поступления, всего</t>
  </si>
  <si>
    <t>1400</t>
  </si>
  <si>
    <t>150</t>
  </si>
  <si>
    <t xml:space="preserve">      Целевые субсидии</t>
  </si>
  <si>
    <t>1410</t>
  </si>
  <si>
    <t xml:space="preserve">   Доходы от операций с активами, всего</t>
  </si>
  <si>
    <t>1900</t>
  </si>
  <si>
    <t xml:space="preserve">      Прочие поступления, всего</t>
  </si>
  <si>
    <t>1980</t>
  </si>
  <si>
    <t xml:space="preserve">         Увеличение остатков денежных средств за счет возврата дебиторской задолженности прошлых лет</t>
  </si>
  <si>
    <t>1981</t>
  </si>
  <si>
    <t>510</t>
  </si>
  <si>
    <t>Расходы, всего</t>
  </si>
  <si>
    <t>2000</t>
  </si>
  <si>
    <t xml:space="preserve">   Выплаты персоналу, всего</t>
  </si>
  <si>
    <t>2100</t>
  </si>
  <si>
    <t xml:space="preserve">      Оплата труда и начисления на выплаты по оплате труда</t>
  </si>
  <si>
    <t>2110</t>
  </si>
  <si>
    <t>111</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</si>
  <si>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</si>
  <si>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</si>
  <si>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</si>
  <si>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</si>
  <si>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</si>
  <si>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</si>
  <si>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2120</t>
  </si>
  <si>
    <t>112</t>
  </si>
  <si>
    <t xml:space="preserve">         Прочие выплаты персоналу, в том числе компенсационного характера</t>
  </si>
  <si>
    <t>2121</t>
  </si>
  <si>
    <t>212</t>
  </si>
  <si>
    <t>214</t>
  </si>
  <si>
    <t>226</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</si>
  <si>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</si>
  <si>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</si>
  <si>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</si>
  <si>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 xml:space="preserve">         На выплаты по оплате труда</t>
  </si>
  <si>
    <t>2141</t>
  </si>
  <si>
    <t>213</t>
  </si>
  <si>
    <t xml:space="preserve">   Уплату налогов, сборов и иных платежей, всего</t>
  </si>
  <si>
    <t>2300</t>
  </si>
  <si>
    <t>850</t>
  </si>
  <si>
    <t xml:space="preserve">      Налог на имущество организаций и земельный налог</t>
  </si>
  <si>
    <t>2310</t>
  </si>
  <si>
    <t>851</t>
  </si>
  <si>
    <t>291</t>
  </si>
  <si>
    <t xml:space="preserve">      Уплата штрафов (в том числе административных), пеней, иных платежей</t>
  </si>
  <si>
    <t>2330</t>
  </si>
  <si>
    <t>853</t>
  </si>
  <si>
    <t>297</t>
  </si>
  <si>
    <t xml:space="preserve">   Расходы на закупку товаров, работ, услуг, всего</t>
  </si>
  <si>
    <t>2600</t>
  </si>
  <si>
    <t xml:space="preserve">      Прочую закупку товаров, работ и услуг, всего</t>
  </si>
  <si>
    <t>2640</t>
  </si>
  <si>
    <t>244</t>
  </si>
  <si>
    <t xml:space="preserve">         Прочие работы, услуги</t>
  </si>
  <si>
    <t>2641</t>
  </si>
  <si>
    <t xml:space="preserve">         Услуги связи</t>
  </si>
  <si>
    <t>221</t>
  </si>
  <si>
    <t xml:space="preserve">         Транспортные услуги</t>
  </si>
  <si>
    <t>222</t>
  </si>
  <si>
    <t xml:space="preserve">         Коммунальные услуги</t>
  </si>
  <si>
    <t>223</t>
  </si>
  <si>
    <t xml:space="preserve">         Работы, услуги по содержанию имущества</t>
  </si>
  <si>
    <t>225</t>
  </si>
  <si>
    <t xml:space="preserve">         Увеличение стоимости основных средств</t>
  </si>
  <si>
    <t>310</t>
  </si>
  <si>
    <t xml:space="preserve">         Увеличение стоимости материальных запасов</t>
  </si>
  <si>
    <t>342</t>
  </si>
  <si>
    <t>345</t>
  </si>
  <si>
    <t>346</t>
  </si>
  <si>
    <t>349</t>
  </si>
  <si>
    <t>Выплаты, уменьшающие доход, всего</t>
  </si>
  <si>
    <t>3000</t>
  </si>
  <si>
    <t>100</t>
  </si>
  <si>
    <t>Налог на прибыль</t>
  </si>
  <si>
    <t>3010</t>
  </si>
  <si>
    <t>180</t>
  </si>
  <si>
    <t>Налог на добавленную стоимость</t>
  </si>
  <si>
    <t>3020</t>
  </si>
  <si>
    <t>Прочие налоги, уменьшающие доход</t>
  </si>
  <si>
    <t>3030</t>
  </si>
  <si>
    <t>на 2021г. текущий финансовый год</t>
  </si>
  <si>
    <t>на 2022г. первый год планового периода</t>
  </si>
  <si>
    <t>на 2023г. второй год планового периода</t>
  </si>
  <si>
    <t>-</t>
  </si>
  <si>
    <t>x</t>
  </si>
  <si>
    <t>доходы от штрафов, пеней, иных сумм принудительного изъятия, всего</t>
  </si>
  <si>
    <t>безвозмездные денежные поступления, всего</t>
  </si>
  <si>
    <t>субсидии на осуществление капитальных вложений</t>
  </si>
  <si>
    <t>прочие доходы, всего</t>
  </si>
  <si>
    <t>прочие поступления, всего</t>
  </si>
  <si>
    <t>из них:</t>
  </si>
  <si>
    <t>возврат обеспечения заявок при проведении конкурсов (аукционов), а также обеспечения исполнения конрактов (договоров)</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</si>
  <si>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</si>
  <si>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</si>
  <si>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</si>
  <si>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</si>
  <si>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</si>
  <si>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</si>
  <si>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</si>
  <si>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иные выплаты работникам</t>
  </si>
  <si>
    <t>социальные и иные выплаты населению, всего</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</si>
  <si>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</si>
  <si>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</si>
  <si>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</si>
  <si>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</si>
  <si>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</si>
  <si>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</si>
  <si>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</si>
  <si>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</si>
  <si>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</si>
  <si>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</si>
  <si>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</si>
  <si>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</si>
  <si>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</si>
  <si>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 xml:space="preserve">взносы в международные организации </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</si>
  <si>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</si>
  <si>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</si>
  <si>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</si>
  <si>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</si>
  <si>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</si>
  <si>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</si>
  <si>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</si>
  <si>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</si>
  <si>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</si>
  <si>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</si>
  <si>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</si>
  <si>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</si>
  <si>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</si>
  <si>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</si>
  <si>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</si>
  <si>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</si>
  <si>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добавленную стоимость</t>
  </si>
  <si>
    <t>прочие налоги, уменьшающие доход</t>
  </si>
  <si>
    <t>Прочие выплаты, всего</t>
  </si>
  <si>
    <t>выплата на обеспечение заявок при проведении конкурсов (аукционов), а также обеспечение исполнения контрактов (договоров)</t>
  </si>
  <si>
    <t>Ведущий экономист</t>
  </si>
  <si>
    <t>А.А. Кондрашенко</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</si>
  <si>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</si>
  <si>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</si>
  <si>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</si>
  <si>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</si>
  <si>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</si>
  <si>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</si>
  <si>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</si>
  <si>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</si>
  <si>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</si>
  <si>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</si>
  <si>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</si>
  <si>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</si>
  <si>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</si>
  <si>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</si>
  <si>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</si>
  <si>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</si>
  <si>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</si>
  <si>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</si>
  <si>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(расшифровка подписи)</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</si>
  <si>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</si>
  <si>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</si>
  <si>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</si>
  <si>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</si>
  <si>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</si>
  <si>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</si>
  <si>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</si>
  <si>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</si>
  <si>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</si>
  <si>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</si>
  <si>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</si>
  <si>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</si>
  <si>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</si>
  <si>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</si>
  <si>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</si>
  <si>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</si>
  <si>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</si>
  <si>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</si>
  <si>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</si>
  <si>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</si>
  <si>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</si>
  <si>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</si>
  <si>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</si>
  <si>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</si>
  <si>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</si>
  <si>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</si>
  <si>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Раздел 2. Сведения по выплатам на закупки товаров, работ, услуг</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</si>
  <si>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</si>
  <si>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</si>
  <si>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</si>
  <si>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</si>
  <si>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</si>
  <si>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</si>
  <si>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</si>
  <si>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</si>
  <si>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2020</t>
  </si>
  <si>
    <t>1.1</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</si>
  <si>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</si>
  <si>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26100</t>
  </si>
  <si>
    <t>2019</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</si>
  <si>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</si>
  <si>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</si>
  <si>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</si>
  <si>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</si>
  <si>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</si>
  <si>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</si>
  <si>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</si>
  <si>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</si>
  <si>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</si>
  <si>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</si>
  <si>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За счет субсидий, предоставляемых на финансовое обеспечение выполнения государственного (муниципального) задания</t>
  </si>
  <si>
    <t>26410</t>
  </si>
  <si>
    <t>1.4.1.1</t>
  </si>
  <si>
    <t xml:space="preserve">   В соответствии с Федеральным законом № 44-ФЗ</t>
  </si>
  <si>
    <t>26411</t>
  </si>
  <si>
    <t>1.4.1.2</t>
  </si>
  <si>
    <t xml:space="preserve">   В соответствии с Федеральным законом № 223-ФЗ</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</si>
  <si>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</si>
  <si>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</si>
  <si>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</si>
  <si>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</si>
  <si>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</si>
  <si>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</si>
  <si>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</si>
  <si>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</si>
  <si>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</si>
  <si>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 xml:space="preserve">  За счет субсидий, предоставляемых на осуществление капитальных вложений</t>
  </si>
  <si>
    <t>26430</t>
  </si>
  <si>
    <t>1.4.4</t>
  </si>
  <si>
    <t xml:space="preserve">  За счет прочих источников финансового обеспечения</t>
  </si>
  <si>
    <t>26450</t>
  </si>
  <si>
    <t>1.4.4.1</t>
  </si>
  <si>
    <t>26451</t>
  </si>
  <si>
    <t>1.4.4.2</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</si>
  <si>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</si>
  <si>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</si>
  <si>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</si>
  <si>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
  </si>
  <si>
    <t>2.1</t>
  </si>
  <si>
    <t xml:space="preserve"> В том числе по году начала закупки</t>
  </si>
  <si>
    <t>26510</t>
  </si>
  <si>
    <t>2.2</t>
  </si>
  <si>
    <t>2021</t>
  </si>
  <si>
    <t>2.3</t>
  </si>
  <si>
    <t>2022</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</si>
  <si>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</si>
  <si>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</si>
  <si>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3.1</t>
  </si>
  <si>
    <t>26610</t>
  </si>
  <si>
    <t>3.2</t>
  </si>
  <si>
    <t>3.3</t>
  </si>
  <si>
    <t>Исполнитель</t>
  </si>
  <si>
    <t>О.В. Кондрашенко</t>
  </si>
  <si>
    <t>(3462) 35-12-56</t>
  </si>
  <si>
    <t>(должность)</t>
  </si>
  <si>
    <t>(фамилия, инициалы)</t>
  </si>
  <si>
    <t>(телефон)</t>
  </si>
  <si>
    <t>"</t>
  </si>
  <si>
    <t>30</t>
  </si>
  <si>
    <t>апреля</t>
  </si>
  <si>
    <t xml:space="preserve"> г.</t>
  </si>
  <si>
    <t>СОГЛАСОВАНО</t>
  </si>
  <si>
    <t>Председатель Комитета культуры и туризма</t>
  </si>
  <si>
    <t>(наименование должности уполномоченного лица органа-учредителя)</t>
  </si>
  <si>
    <t>Акулов А.А.</t>
  </si>
  <si>
    <t>(подпись)</t>
  </si>
  <si>
    <t>20</t>
  </si>
  <si>
    <t>№ п/п</t>
  </si>
  <si>
    <t>Коды строк</t>
  </si>
  <si>
    <t>Год начала закупки</t>
  </si>
  <si>
    <t>на 2020 г. (текущий финансовый год)</t>
  </si>
  <si>
    <t>на 2021 г. (первый год планового периода)</t>
  </si>
  <si>
    <t>на 2022 г. (второй год планового периода)</t>
  </si>
  <si>
    <t xml:space="preserve">Выплаты на закупку товаров, работ, услуг, </t>
  </si>
  <si>
    <t>всего</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</si>
  <si>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</si>
  <si>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</si>
  <si>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</si>
  <si>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</si>
  <si>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и Федерального закона от 18.07.2011г. № 223-ФЗ «О закупках товаров, работ, услуг отдельными видами юридических лиц» (далее-Федеральный закон № 223-ФЗ)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</si>
  <si>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</si>
  <si>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</si>
  <si>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</si>
  <si>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</si>
  <si>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закона № 223-ФЗ</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</si>
  <si>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</si>
  <si>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</si>
  <si>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</si>
  <si>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</si>
  <si>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</si>
  <si>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 223-ФЗ</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</si>
  <si>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</si>
  <si>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</si>
  <si>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</si>
  <si>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</si>
  <si>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</si>
  <si>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в соответствии с Федеральным законом № 223-ФЗ</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</si>
  <si>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</si>
  <si>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</si>
  <si>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</si>
  <si>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</si>
  <si>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</si>
  <si>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</si>
  <si>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r>
      <t>в соответствии с Федеральным законом № 223-ФЗ</t>
    </r>
    <r>
      <rPr>
        <vertAlign val="superscript"/>
        <sz val="11"/>
        <color theme="1"/>
        <rFont val="Times New Roman"/>
        <family val="1"/>
        <charset val="204"/>
      </rPr>
      <t>14</t>
    </r>
  </si>
  <si>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</si>
  <si>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</si>
  <si>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</si>
  <si>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</si>
  <si>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</si>
  <si>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</si>
  <si>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</si>
  <si>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</si>
  <si>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</si>
  <si>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</si>
  <si>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</si>
  <si>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</si>
  <si>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</si>
  <si>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</si>
  <si>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 xml:space="preserve"> году закупки</t>
  </si>
  <si>
    <t>в том числе по году начала закупки:</t>
  </si>
  <si>
    <t xml:space="preserve">   в том числе по году начала закупки:</t>
  </si>
  <si>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</si>
  <si>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t>8 (3462)35-12-56</t>
  </si>
  <si>
    <t xml:space="preserve">                                                  подпись                         (должность)                                 (фамилия, инициалы)                                                                (телефон)               </t>
  </si>
  <si>
    <r>
      <t>от «      »января 2020г</t>
    </r>
    <r>
      <rPr>
        <b/>
        <sz val="11"/>
        <color theme="1"/>
        <rFont val="Times New Roman"/>
        <family val="1"/>
        <charset val="204"/>
      </rPr>
      <t>.</t>
    </r>
  </si>
  <si>
    <t xml:space="preserve"> Председатель Комитета культуры и туризма</t>
  </si>
  <si>
    <t xml:space="preserve"> (куратор учреждения)</t>
  </si>
  <si>
    <r>
      <t xml:space="preserve">________________________          </t>
    </r>
    <r>
      <rPr>
        <u/>
        <sz val="20"/>
        <color theme="1"/>
        <rFont val="Times New Roman"/>
        <family val="1"/>
        <charset val="204"/>
      </rPr>
      <t xml:space="preserve"> Фризен В.П.</t>
    </r>
  </si>
  <si>
    <t xml:space="preserve">                    (подпись)                                                    (расшифровка подписи)</t>
  </si>
  <si>
    <t>«____»__________________ 20__г.</t>
  </si>
  <si>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</si>
  <si>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</si>
  <si>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</si>
  <si>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</si>
  <si>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</si>
  <si>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</si>
  <si>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</si>
  <si>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t>в Разделе 2 «Сведения по выплатам на закупку товаров, работ, услуг» Плана.</t>
  </si>
  <si>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</si>
  <si>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</si>
  <si>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</si>
  <si>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</si>
  <si>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</si>
  <si>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</si>
  <si>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</si>
  <si>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</si>
  <si>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</si>
  <si>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Код по бюджетной классификации</t>
  </si>
  <si>
    <t>4.1</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</si>
  <si>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</si>
  <si>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1.3.1</t>
  </si>
  <si>
    <t>в том числе в соответствии с Федеральным законом №44-ФЗ</t>
  </si>
  <si>
    <t>26310</t>
  </si>
  <si>
    <r>
      <t xml:space="preserve">из них </t>
    </r>
    <r>
      <rPr>
        <sz val="8"/>
        <color indexed="64"/>
        <rFont val="Times New Roman"/>
        <family val="1"/>
        <charset val="204"/>
      </rPr>
      <t>10.1</t>
    </r>
  </si>
  <si>
    <t>26310.1</t>
  </si>
  <si>
    <t>1.3.2</t>
  </si>
  <si>
    <t>в том числе в соответствии с Федеральным законом №223-ФЗ</t>
  </si>
  <si>
    <t>26320</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</si>
  <si>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</si>
  <si>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</si>
  <si>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</si>
  <si>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 xml:space="preserve">в том числе в соответствии с Федеральным законом № 223-ФЗ </t>
  </si>
  <si>
    <t>в том числе в соответствии с Федеральным законом № 44-ФЗ</t>
  </si>
  <si>
    <t>26421.1</t>
  </si>
  <si>
    <r>
      <t xml:space="preserve"> в том числе в соответствии с Федеральным законом № 223-ФЗ </t>
    </r>
    <r>
      <rPr>
        <sz val="8"/>
        <color indexed="64"/>
        <rFont val="Times New Roman"/>
        <family val="1"/>
        <charset val="204"/>
      </rPr>
      <t>14</t>
    </r>
  </si>
  <si>
    <t>За счет субсидий, предоставляемых на осуществление капитальных вложений</t>
  </si>
  <si>
    <t>26430.1</t>
  </si>
  <si>
    <t xml:space="preserve">за счет средств обязательного медицинского страхования </t>
  </si>
  <si>
    <t>26440</t>
  </si>
  <si>
    <t xml:space="preserve">в том числе в соответствии с Федеральным аконом №44-ФЗ </t>
  </si>
  <si>
    <t>26441</t>
  </si>
  <si>
    <r>
      <t xml:space="preserve">в том числе в соответствии с Федеральным законом № 223-ФЗ </t>
    </r>
    <r>
      <rPr>
        <sz val="8"/>
        <color indexed="64"/>
        <rFont val="Times New Roman"/>
        <family val="1"/>
        <charset val="204"/>
      </rPr>
      <t>14</t>
    </r>
  </si>
  <si>
    <t>26442</t>
  </si>
  <si>
    <t>1.4.5</t>
  </si>
  <si>
    <t>1.4.5.1</t>
  </si>
  <si>
    <t xml:space="preserve">  в том числе в соответствии с Федеральным законом № 44-ФЗ</t>
  </si>
  <si>
    <t>26451.1</t>
  </si>
  <si>
    <t>1.4.5.2</t>
  </si>
  <si>
    <t xml:space="preserve"> в том числе в соответствии с Федеральным законом № 223-ФЗ</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</si>
  <si>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</si>
  <si>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на 2023 г</t>
  </si>
  <si>
    <t>2023</t>
  </si>
  <si>
    <t>8 (3462) 35-12-56</t>
  </si>
  <si>
    <t>21</t>
  </si>
  <si>
    <t>Главный бухгалтер</t>
  </si>
  <si>
    <t>от «___»____________2021г.</t>
  </si>
  <si>
    <t>Муниципальное автономное учреждение «Театр актера и куклы «Петрушка»</t>
  </si>
  <si>
    <t>иные выплаты</t>
  </si>
  <si>
    <t>МАУ "ТАиК "Петрушка"</t>
  </si>
  <si>
    <t>заработная плата</t>
  </si>
  <si>
    <t>Председатель комитета культуры Администрации города</t>
  </si>
  <si>
    <t>А.А. Акулов</t>
  </si>
  <si>
    <t xml:space="preserve">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</si>
  <si>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в том числе:
целевые субсидии</t>
  </si>
  <si>
    <t>в том числе:
доходы от операций с активами, всего</t>
  </si>
  <si>
    <t>в том числе:
на выплаты персоналу, всего</t>
  </si>
  <si>
    <t>(И.О. Фамилия)</t>
  </si>
  <si>
    <t>"____ "_________2021 г.</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</si>
  <si>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</si>
  <si>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</si>
  <si>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прочую закупку товаров, работ и услуг</t>
  </si>
  <si>
    <t>закупку энергетических ресурсов</t>
  </si>
  <si>
    <t>в том числе:
налог на прибыль</t>
  </si>
  <si>
    <t>из них:
возврат в бюджет средств субсидии</t>
  </si>
  <si>
    <t>из них:
налог на имущество организаций и земельный налог</t>
  </si>
  <si>
    <t>в том числе:
на выплаты по оплате труда</t>
  </si>
  <si>
    <t>в том числе:
оплата труда</t>
  </si>
  <si>
    <t>из них:
увеличение остатков денежных средств за счет  возврата дебиторской задолженности прошлых лет</t>
  </si>
  <si>
    <t>в том числе:
доходы от собственности, всего</t>
  </si>
  <si>
    <t xml:space="preserve">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</si>
  <si>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</si>
  <si>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втом числе:
в соответсвии с Федеральным законом № 44-ФЗ</t>
  </si>
  <si>
    <t>в том числе:
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</si>
  <si>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</si>
  <si>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за счет субсидий, предоставляемых в соответствии с абзацем вторым пункта 1 статьи 78.1 Бюджетного кодекса Российской Федерации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</si>
  <si>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</si>
  <si>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</si>
  <si>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за счет субсидий, предоставляемых на осуществление капитальных вложений</t>
  </si>
  <si>
    <t>за счет средств обязательного медицинского страхования</t>
  </si>
  <si>
    <t>от</t>
  </si>
  <si>
    <t>(куратор учреждения)</t>
  </si>
  <si>
    <t>скрыты 100-108</t>
  </si>
  <si>
    <t>скрыты 77-79</t>
  </si>
  <si>
    <t>скрыты 47-51</t>
  </si>
  <si>
    <t>скрыты 43-44</t>
  </si>
  <si>
    <t>291, 297, 295</t>
  </si>
  <si>
    <t>212, 214, 226, 266</t>
  </si>
  <si>
    <t>211, 266</t>
  </si>
  <si>
    <t>221,222,223,224, 225,226,310,340</t>
  </si>
  <si>
    <t>З.А. Тляшева</t>
  </si>
  <si>
    <t>И.о. директора</t>
  </si>
  <si>
    <t>Администрация муниципального образования городского округа Сургут</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</si>
</sst>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 #,##0.00_-;_-* &quot;-&quot;??_-;_-@_-"/>
    <numFmt numFmtId="165" formatCode="_-&quot;Ј&quot;* #,##0_-;\-&quot;Ј&quot;* #,##0_-;_-&quot;Ј&quot;* &quot;-&quot;_-;_-@_-"/>
    <numFmt numFmtId="166" formatCode="_-&quot;Ј&quot;* #,##0.00_-;\-&quot;Ј&quot;* #,##0.00_-;_-&quot;Ј&quot;* &quot;-&quot;??_-;_-@_-"/>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 _F_-;\-* #,##0\ _F_-;_-* &quot;-&quot;\ _F_-;_-@_-"/>
    <numFmt numFmtId="172" formatCode="_-* #,##0.00\ _F_-;\-* #,##0.00\ _F_-;_-* &quot;-&quot;??\ _F_-;_-@_-"/>
    <numFmt numFmtId="173" formatCode="_-* #,##0.00_р_._-;\-* #,##0.00_р_._-;_-* &quot;-&quot;??_р_._-;_-@_-"/>
    <numFmt numFmtId="174" formatCode="0.0"/>
    <numFmt numFmtId="175" formatCode="#,##0.00\ _₽"/>
    <numFmt numFmtId="176" formatCode="?"/>
  </numFmts>
  <fonts count="63">
    <font>
      <sz val="11"/>
      <color theme="1"/>
      <name val="Calibri"/>
      <scheme val="minor"/>
    </font>
    <font>
      <sz val="10"/>
      <name val="Helv"/>
    </font>
    <font>
      <sz val="10"/>
      <name val="Arial"/>
      <family val="2"/>
      <charset val="204"/>
    </font>
    <font>
      <u/>
      <sz val="11"/>
      <color theme="10"/>
      <name val="Calibri"/>
      <family val="2"/>
      <charset val="204"/>
      <scheme val="minor"/>
    </font>
    <font>
      <sz val="10"/>
      <name val="Arial Cyr"/>
    </font>
    <font>
      <sz val="11"/>
      <color indexed="64"/>
      <name val="Calibri"/>
      <family val="2"/>
      <charset val="204"/>
      <scheme val="minor"/>
    </font>
    <font>
      <sz val="8"/>
      <name val="Helvetica-Narrow"/>
    </font>
    <font>
      <sz val="12"/>
      <color theme="1"/>
      <name val="Times New Roman"/>
      <family val="1"/>
      <charset val="204"/>
    </font>
    <font>
      <sz val="16"/>
      <color theme="1"/>
      <name val="Times New Roman"/>
      <family val="1"/>
      <charset val="204"/>
    </font>
    <font>
      <sz val="18"/>
      <color theme="1"/>
      <name val="Times New Roman"/>
      <family val="1"/>
      <charset val="204"/>
    </font>
    <font>
      <sz val="11"/>
      <color theme="1"/>
      <name val="Times New Roman"/>
      <family val="1"/>
      <charset val="204"/>
    </font>
    <font>
      <i/>
      <sz val="11"/>
      <color theme="1"/>
      <name val="Times New Roman"/>
      <family val="1"/>
      <charset val="204"/>
    </font>
    <font>
      <b/>
      <sz val="12"/>
      <color indexed="64"/>
      <name val="Times New Roman"/>
      <family val="1"/>
      <charset val="204"/>
    </font>
    <font>
      <sz val="12"/>
      <color indexed="64"/>
      <name val="Calibri"/>
      <family val="2"/>
      <charset val="204"/>
      <scheme val="minor"/>
    </font>
    <font>
      <sz val="12"/>
      <color indexed="64"/>
      <name val="Times New Roman"/>
      <family val="1"/>
      <charset val="204"/>
    </font>
    <font>
      <sz val="10"/>
      <color indexed="64"/>
      <name val="Times New Roman"/>
      <family val="1"/>
      <charset val="204"/>
    </font>
    <font>
      <b/>
      <sz val="10"/>
      <color indexed="64"/>
      <name val="Times New Roman"/>
      <family val="1"/>
      <charset val="204"/>
    </font>
    <font>
      <b/>
      <i/>
      <sz val="11"/>
      <color theme="1"/>
      <name val="Times New Roman"/>
      <family val="1"/>
      <charset val="204"/>
    </font>
    <font>
      <sz val="11"/>
      <name val="Times New Roman"/>
      <family val="1"/>
      <charset val="204"/>
    </font>
    <font>
      <sz val="11"/>
      <color indexed="2"/>
      <name val="Times New Roman"/>
      <family val="1"/>
      <charset val="204"/>
    </font>
    <font>
      <i/>
      <sz val="11"/>
      <name val="Times New Roman"/>
      <family val="1"/>
      <charset val="204"/>
    </font>
    <font>
      <u/>
      <sz val="11"/>
      <color theme="10"/>
      <name val="Times New Roman"/>
      <family val="1"/>
      <charset val="204"/>
    </font>
    <font>
      <sz val="7"/>
      <color indexed="64"/>
      <name val="Times New Roman"/>
      <family val="1"/>
      <charset val="204"/>
    </font>
    <font>
      <sz val="6"/>
      <color indexed="64"/>
      <name val="Times New Roman"/>
      <family val="1"/>
      <charset val="204"/>
    </font>
    <font>
      <b/>
      <sz val="9"/>
      <color indexed="64"/>
      <name val="Times New Roman"/>
      <family val="1"/>
      <charset val="204"/>
    </font>
    <font>
      <sz val="8"/>
      <color indexed="64"/>
      <name val="Times New Roman"/>
      <family val="1"/>
      <charset val="204"/>
    </font>
    <font>
      <b/>
      <sz val="14"/>
      <color indexed="64"/>
      <name val="Times New Roman"/>
      <family val="1"/>
      <charset val="204"/>
    </font>
    <font>
      <b/>
      <sz val="8"/>
      <color indexed="64"/>
      <name val="Times New Roman"/>
      <family val="1"/>
      <charset val="204"/>
    </font>
    <font>
      <sz val="11"/>
      <color indexed="64"/>
      <name val="Times New Roman"/>
      <family val="1"/>
      <charset val="204"/>
    </font>
    <font>
      <sz val="16"/>
      <color indexed="64"/>
      <name val="Times New Roman"/>
      <family val="1"/>
      <charset val="204"/>
    </font>
    <font>
      <b/>
      <sz val="11"/>
      <color theme="1"/>
      <name val="Times New Roman"/>
      <family val="1"/>
      <charset val="204"/>
    </font>
    <font>
      <vertAlign val="superscript"/>
      <sz val="11"/>
      <color theme="1"/>
      <name val="Times New Roman"/>
      <family val="1"/>
      <charset val="204"/>
    </font>
    <font>
      <u/>
      <sz val="11"/>
      <color theme="1"/>
      <name val="Times New Roman"/>
      <family val="1"/>
      <charset val="204"/>
    </font>
    <font>
      <sz val="14"/>
      <color theme="1"/>
      <name val="Times New Roman"/>
      <family val="1"/>
      <charset val="204"/>
    </font>
    <font>
      <u/>
      <sz val="16"/>
      <color theme="1"/>
      <name val="Times New Roman"/>
      <family val="1"/>
      <charset val="204"/>
    </font>
    <font>
      <sz val="20"/>
      <color theme="1"/>
      <name val="Times New Roman"/>
      <family val="1"/>
      <charset val="204"/>
    </font>
    <font>
      <sz val="10"/>
      <color indexed="64"/>
      <name val="Calibri"/>
      <family val="2"/>
      <charset val="204"/>
      <scheme val="minor"/>
    </font>
    <font>
      <sz val="11"/>
      <color indexed="64"/>
      <name val="Arial Cyr"/>
    </font>
    <font>
      <sz val="11"/>
      <color theme="1"/>
      <name val="Calibri"/>
      <family val="2"/>
      <charset val="204"/>
      <scheme val="minor"/>
    </font>
    <font>
      <u/>
      <sz val="20"/>
      <color theme="1"/>
      <name val="Times New Roman"/>
      <family val="1"/>
      <charset val="204"/>
    </font>
    <font>
      <sz val="11"/>
      <color rgb="FFC00000"/>
      <name val="Times New Roman"/>
      <family val="1"/>
      <charset val="204"/>
    </font>
    <font>
      <sz val="8"/>
      <color indexed="8"/>
      <name val="Times New Roman"/>
      <family val="1"/>
      <charset val="204"/>
    </font>
    <font>
      <sz val="8"/>
      <color rgb="FF0000CC"/>
      <name val="Times New Roman"/>
      <family val="1"/>
      <charset val="204"/>
    </font>
    <font>
      <sz val="18"/>
      <color theme="1"/>
      <name val="Times New Roman"/>
      <family val="1"/>
      <charset val="204"/>
    </font>
    <font>
      <sz val="11"/>
      <color rgb="FF000099"/>
      <name val="Times New Roman"/>
      <family val="1"/>
      <charset val="204"/>
    </font>
    <font>
      <sz val="16"/>
      <color rgb="FF0000CC"/>
      <name val="Times New Roman"/>
      <family val="1"/>
      <charset val="204"/>
    </font>
    <font>
      <sz val="14"/>
      <color rgb="FF0000CC"/>
      <name val="Times New Roman"/>
      <family val="1"/>
      <charset val="204"/>
    </font>
    <font>
      <sz val="12"/>
      <color rgb="FFFF0000"/>
      <name val="Calibri"/>
      <family val="2"/>
      <charset val="204"/>
      <scheme val="minor"/>
    </font>
    <font>
      <sz val="12"/>
      <color rgb="FFFF0000"/>
      <name val="Times New Roman"/>
      <family val="1"/>
      <charset val="204"/>
    </font>
    <font>
      <sz val="10"/>
      <color rgb="FFFF0000"/>
      <name val="Times New Roman"/>
      <family val="1"/>
      <charset val="204"/>
    </font>
    <font>
      <sz val="10"/>
      <color rgb="FFFF0000"/>
      <name val="Calibri"/>
      <family val="2"/>
      <charset val="204"/>
      <scheme val="minor"/>
    </font>
    <font>
      <sz val="8"/>
      <color rgb="FFFF0000"/>
      <name val="Calibri"/>
      <family val="2"/>
      <charset val="204"/>
      <scheme val="minor"/>
    </font>
    <font>
      <sz val="8"/>
      <color rgb="FFFF0000"/>
      <name val="Times New Roman"/>
      <family val="1"/>
      <charset val="204"/>
    </font>
    <font>
      <i/>
      <sz val="11"/>
      <color rgb="FFC00000"/>
      <name val="Times New Roman"/>
      <family val="1"/>
      <charset val="204"/>
    </font>
    <font>
      <sz val="12"/>
      <color theme="0"/>
      <name val="Times New Roman"/>
      <family val="1"/>
      <charset val="204"/>
    </font>
    <font>
      <sz val="8"/>
      <color theme="0"/>
      <name val="Times New Roman"/>
      <family val="1"/>
      <charset val="204"/>
    </font>
    <font>
      <sz val="11"/>
      <color theme="0"/>
      <name val="Times New Roman"/>
      <family val="1"/>
      <charset val="204"/>
    </font>
    <font>
      <i/>
      <sz val="11"/>
      <color theme="0"/>
      <name val="Times New Roman"/>
      <family val="1"/>
      <charset val="204"/>
    </font>
    <font>
      <i/>
      <sz val="12"/>
      <color theme="1"/>
      <name val="Times New Roman"/>
      <family val="1"/>
      <charset val="204"/>
    </font>
    <font>
      <sz val="8"/>
      <color rgb="FFC00000"/>
      <name val="Times New Roman"/>
      <family val="1"/>
      <charset val="204"/>
    </font>
    <font>
      <sz val="11"/>
      <color rgb="FF000099"/>
      <name val="Calibri"/>
      <family val="2"/>
      <charset val="204"/>
      <scheme val="minor"/>
    </font>
    <font>
      <sz val="12"/>
      <color rgb="FF000099"/>
      <name val="Calibri"/>
      <family val="2"/>
      <charset val="204"/>
      <scheme val="minor"/>
    </font>
    <font>
      <sz val="11"/>
      <color theme="0"/>
      <name val="Calibri"/>
      <family val="2"/>
      <charset val="204"/>
      <scheme val="minor"/>
    </font>
  </fonts>
  <fills count="9">
    <fill>
      <patternFill patternType="none"/>
    </fill>
    <fill>
      <patternFill patternType="gray125"/>
    </fill>
    <fill>
      <patternFill patternType="solid">
        <fgColor indexed="26"/>
        <bgColor indexed="26"/>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00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9">
    <xf numFmtId="0" fontId="0" fillId="0" borderId="0"/>
    <xf numFmtId="0" fontId="1" fillId="0" borderId="0"/>
    <xf numFmtId="0" fontId="1" fillId="0" borderId="0"/>
    <xf numFmtId="164" fontId="2" fillId="0" borderId="0" applyFont="0" applyFill="0" applyBorder="0"/>
    <xf numFmtId="165" fontId="2" fillId="0" borderId="0" applyFont="0" applyFill="0" applyBorder="0"/>
    <xf numFmtId="166" fontId="2" fillId="0" borderId="0" applyFont="0" applyFill="0" applyBorder="0"/>
    <xf numFmtId="167" fontId="2" fillId="0" borderId="0" applyFont="0" applyFill="0" applyBorder="0"/>
    <xf numFmtId="168" fontId="2" fillId="0" borderId="0" applyFont="0" applyFill="0" applyBorder="0"/>
    <xf numFmtId="169" fontId="2" fillId="0" borderId="0" applyFont="0" applyFill="0" applyBorder="0"/>
    <xf numFmtId="170" fontId="2" fillId="0" borderId="0" applyFont="0" applyFill="0" applyBorder="0"/>
    <xf numFmtId="0" fontId="2" fillId="0" borderId="0"/>
    <xf numFmtId="0" fontId="3" fillId="0" borderId="0" applyNumberFormat="0" applyFill="0" applyBorder="0"/>
    <xf numFmtId="0" fontId="2" fillId="0" borderId="0"/>
    <xf numFmtId="0" fontId="4" fillId="0" borderId="0"/>
    <xf numFmtId="0" fontId="38" fillId="0" borderId="0"/>
    <xf numFmtId="0" fontId="4" fillId="0" borderId="0"/>
    <xf numFmtId="0" fontId="4" fillId="0" borderId="0"/>
    <xf numFmtId="0" fontId="4" fillId="0" borderId="0"/>
    <xf numFmtId="0" fontId="4" fillId="0" borderId="0"/>
    <xf numFmtId="0" fontId="4" fillId="0" borderId="0"/>
    <xf numFmtId="0" fontId="38" fillId="0" borderId="0"/>
    <xf numFmtId="0" fontId="38" fillId="0" borderId="0"/>
    <xf numFmtId="0" fontId="2" fillId="0" borderId="0"/>
    <xf numFmtId="0" fontId="4" fillId="0" borderId="0"/>
    <xf numFmtId="0" fontId="2" fillId="0" borderId="0"/>
    <xf numFmtId="0" fontId="38" fillId="0" borderId="0"/>
    <xf numFmtId="0" fontId="5" fillId="0" borderId="0"/>
    <xf numFmtId="0" fontId="4" fillId="2" borderId="1" applyNumberFormat="0" applyFont="0"/>
    <xf numFmtId="0" fontId="1" fillId="0" borderId="0"/>
    <xf numFmtId="171" fontId="6" fillId="0" borderId="0" applyFont="0" applyFill="0" applyBorder="0"/>
    <xf numFmtId="172" fontId="6" fillId="0" borderId="0" applyFont="0" applyFill="0" applyBorder="0"/>
    <xf numFmtId="168" fontId="2" fillId="0" borderId="0" applyFont="0" applyFill="0" applyBorder="0"/>
    <xf numFmtId="173" fontId="2" fillId="0" borderId="0" applyFont="0" applyFill="0" applyBorder="0"/>
    <xf numFmtId="43" fontId="2" fillId="0" borderId="0" applyFont="0" applyFill="0" applyBorder="0"/>
    <xf numFmtId="173" fontId="2" fillId="0" borderId="0" applyFont="0" applyFill="0" applyBorder="0"/>
    <xf numFmtId="173" fontId="2" fillId="0" borderId="0" applyFont="0" applyFill="0" applyBorder="0"/>
    <xf numFmtId="173" fontId="2" fillId="0" borderId="0" applyFont="0" applyFill="0" applyBorder="0"/>
    <xf numFmtId="173" fontId="38" fillId="0" borderId="0" applyFont="0" applyFill="0" applyBorder="0"/>
    <xf numFmtId="0" fontId="4" fillId="0" borderId="0"/>
  </cellStyleXfs>
  <cellXfs count="470">
    <xf numFmtId="0" fontId="0" fillId="0" borderId="0" xfId="0"/>
    <xf numFmtId="0" fontId="7" fillId="0" borderId="0" xfId="0" applyFont="1"/>
    <xf numFmtId="0" fontId="7" fillId="0" borderId="0" xfId="0" applyFont="1" applyAlignment="1">
      <alignment horizontal="center"/>
    </xf>
    <xf numFmtId="174" fontId="7" fillId="0" borderId="0" xfId="0" applyNumberFormat="1" applyFont="1"/>
    <xf numFmtId="0" fontId="8" fillId="0" borderId="0" xfId="0" applyFont="1"/>
    <xf numFmtId="0" fontId="8" fillId="0" borderId="0" xfId="0" applyFont="1" applyAlignment="1">
      <alignment horizontal="center"/>
    </xf>
    <xf numFmtId="174" fontId="8" fillId="0" borderId="0" xfId="0" applyNumberFormat="1" applyFont="1"/>
    <xf numFmtId="0" fontId="9" fillId="0" borderId="0" xfId="0" applyFont="1" applyAlignment="1">
      <alignment horizontal="left" wrapText="1"/>
    </xf>
    <xf numFmtId="0" fontId="9" fillId="0" borderId="0" xfId="0" applyFont="1"/>
    <xf numFmtId="174" fontId="9" fillId="0" borderId="0" xfId="0" applyNumberFormat="1" applyFont="1"/>
    <xf numFmtId="0" fontId="9" fillId="0" borderId="0" xfId="0" applyFont="1" applyAlignment="1">
      <alignment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horizontal="center"/>
    </xf>
    <xf numFmtId="174" fontId="9" fillId="0" borderId="0" xfId="0" applyNumberFormat="1" applyFont="1" applyAlignment="1">
      <alignment horizontal="center"/>
    </xf>
    <xf numFmtId="0" fontId="8" fillId="0" borderId="0" xfId="0" applyFont="1" applyAlignment="1">
      <alignment horizontal="left"/>
    </xf>
    <xf numFmtId="174" fontId="8" fillId="0" borderId="0" xfId="0" applyNumberFormat="1" applyFont="1" applyAlignment="1">
      <alignment horizontal="left"/>
    </xf>
    <xf numFmtId="0" fontId="9" fillId="0" borderId="2" xfId="0" applyFont="1" applyBorder="1" applyAlignment="1">
      <alignment horizontal="left"/>
    </xf>
    <xf numFmtId="0" fontId="8" fillId="0" borderId="2" xfId="0" applyFont="1" applyBorder="1" applyAlignment="1">
      <alignment horizontal="center"/>
    </xf>
    <xf numFmtId="0" fontId="8" fillId="0" borderId="2" xfId="0" applyFont="1" applyBorder="1" applyAlignment="1">
      <alignment horizontal="left"/>
    </xf>
    <xf numFmtId="174" fontId="8" fillId="0" borderId="2" xfId="0" applyNumberFormat="1" applyFont="1" applyBorder="1" applyAlignment="1">
      <alignment horizontal="left"/>
    </xf>
    <xf numFmtId="0" fontId="7" fillId="0" borderId="0" xfId="0" applyFont="1" applyAlignment="1">
      <alignment horizontal="left"/>
    </xf>
    <xf numFmtId="174" fontId="7" fillId="0" borderId="0" xfId="0" applyNumberFormat="1" applyFont="1" applyAlignment="1">
      <alignment horizontal="left"/>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174" fontId="10" fillId="0" borderId="3" xfId="0" applyNumberFormat="1" applyFont="1" applyBorder="1" applyAlignment="1">
      <alignment horizontal="center" vertical="center" wrapText="1"/>
    </xf>
    <xf numFmtId="0" fontId="5" fillId="0" borderId="0" xfId="26" applyFont="1"/>
    <xf numFmtId="0" fontId="13" fillId="0" borderId="3" xfId="26" applyFont="1" applyBorder="1"/>
    <xf numFmtId="0" fontId="14" fillId="0" borderId="3" xfId="26" applyFont="1" applyBorder="1" applyAlignment="1">
      <alignment horizontal="center"/>
    </xf>
    <xf numFmtId="0" fontId="14" fillId="0" borderId="3" xfId="26" applyFont="1" applyBorder="1" applyAlignment="1">
      <alignment horizontal="center" vertical="top" wrapText="1"/>
    </xf>
    <xf numFmtId="49" fontId="14" fillId="0" borderId="3" xfId="26" applyNumberFormat="1" applyFont="1" applyBorder="1" applyAlignment="1">
      <alignment horizontal="center" vertical="top"/>
    </xf>
    <xf numFmtId="0" fontId="15" fillId="0" borderId="3" xfId="26" applyFont="1" applyBorder="1" applyAlignment="1">
      <alignment horizontal="left" wrapText="1"/>
    </xf>
    <xf numFmtId="49" fontId="14" fillId="0" borderId="3" xfId="26" applyNumberFormat="1" applyFont="1" applyBorder="1" applyAlignment="1">
      <alignment horizontal="center"/>
    </xf>
    <xf numFmtId="4" fontId="14" fillId="0" borderId="3" xfId="26" applyNumberFormat="1" applyFont="1" applyBorder="1" applyAlignment="1">
      <alignment horizontal="right"/>
    </xf>
    <xf numFmtId="0" fontId="16" fillId="0" borderId="3" xfId="26" applyFont="1" applyBorder="1" applyAlignment="1">
      <alignment horizontal="left" wrapText="1"/>
    </xf>
    <xf numFmtId="49" fontId="12" fillId="0" borderId="3" xfId="26" applyNumberFormat="1" applyFont="1" applyBorder="1" applyAlignment="1">
      <alignment horizontal="center"/>
    </xf>
    <xf numFmtId="49" fontId="14" fillId="0" borderId="3" xfId="26" applyNumberFormat="1" applyFont="1" applyBorder="1" applyAlignment="1">
      <alignment horizontal="center" wrapText="1"/>
    </xf>
    <xf numFmtId="0" fontId="15" fillId="0" borderId="3" xfId="26" applyFont="1" applyBorder="1" applyAlignment="1">
      <alignment horizontal="left" wrapText="1" indent="1"/>
    </xf>
    <xf numFmtId="0" fontId="15" fillId="0" borderId="3" xfId="26" applyFont="1" applyBorder="1" applyAlignment="1">
      <alignment horizontal="left" wrapText="1" indent="3"/>
    </xf>
    <xf numFmtId="49" fontId="15" fillId="0" borderId="3" xfId="26" applyNumberFormat="1" applyFont="1" applyBorder="1" applyAlignment="1">
      <alignment horizontal="left" wrapText="1" indent="2"/>
    </xf>
    <xf numFmtId="4" fontId="14" fillId="0" borderId="3" xfId="26" applyNumberFormat="1" applyFont="1" applyBorder="1" applyAlignment="1">
      <alignment horizontal="right" wrapText="1"/>
    </xf>
    <xf numFmtId="0" fontId="15" fillId="0" borderId="3" xfId="26" applyFont="1" applyBorder="1" applyAlignment="1">
      <alignment horizontal="left" wrapText="1" indent="2"/>
    </xf>
    <xf numFmtId="0" fontId="10" fillId="0" borderId="0" xfId="0" applyFont="1"/>
    <xf numFmtId="0" fontId="10" fillId="0" borderId="0" xfId="0" applyFont="1" applyAlignment="1">
      <alignment horizontal="center"/>
    </xf>
    <xf numFmtId="174" fontId="10" fillId="0" borderId="0" xfId="0" applyNumberFormat="1" applyFont="1"/>
    <xf numFmtId="0" fontId="11"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4" fontId="10" fillId="0" borderId="3" xfId="0" applyNumberFormat="1" applyFont="1" applyBorder="1" applyAlignment="1">
      <alignment horizontal="center" vertical="center" wrapText="1"/>
    </xf>
    <xf numFmtId="174" fontId="11"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0" fillId="4" borderId="0" xfId="0" applyFont="1" applyFill="1"/>
    <xf numFmtId="0" fontId="10" fillId="4" borderId="3" xfId="0" applyFont="1" applyFill="1" applyBorder="1" applyAlignment="1">
      <alignment horizontal="left" vertical="center" wrapText="1"/>
    </xf>
    <xf numFmtId="0" fontId="10" fillId="4" borderId="3" xfId="0"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4" fontId="11" fillId="4" borderId="3" xfId="0" applyNumberFormat="1" applyFont="1" applyFill="1" applyBorder="1" applyAlignment="1">
      <alignment horizontal="center" vertical="center" wrapText="1"/>
    </xf>
    <xf numFmtId="174" fontId="10" fillId="4" borderId="3" xfId="0" applyNumberFormat="1" applyFont="1" applyFill="1" applyBorder="1" applyAlignment="1">
      <alignment horizontal="center" vertical="center" wrapText="1"/>
    </xf>
    <xf numFmtId="175" fontId="11" fillId="0" borderId="3" xfId="0" applyNumberFormat="1" applyFont="1" applyBorder="1" applyAlignment="1">
      <alignment horizontal="center" vertical="center" wrapText="1"/>
    </xf>
    <xf numFmtId="175" fontId="10" fillId="0" borderId="3" xfId="0" applyNumberFormat="1" applyFont="1" applyBorder="1" applyAlignment="1">
      <alignment horizontal="center" vertical="center" wrapText="1"/>
    </xf>
    <xf numFmtId="175" fontId="10" fillId="4" borderId="3" xfId="0" applyNumberFormat="1"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4" fontId="10" fillId="0" borderId="0" xfId="0" applyNumberFormat="1" applyFont="1"/>
    <xf numFmtId="0" fontId="10" fillId="4" borderId="3" xfId="0" applyFont="1" applyFill="1" applyBorder="1" applyAlignment="1">
      <alignment vertical="center" wrapText="1"/>
    </xf>
    <xf numFmtId="0" fontId="18"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4" fontId="11" fillId="0" borderId="3" xfId="0" applyNumberFormat="1" applyFont="1" applyBorder="1" applyAlignment="1">
      <alignment horizontal="center" vertical="center" wrapText="1"/>
    </xf>
    <xf numFmtId="0" fontId="10" fillId="0" borderId="0" xfId="0" applyFont="1" applyAlignment="1">
      <alignment horizontal="left"/>
    </xf>
    <xf numFmtId="174" fontId="10" fillId="0" borderId="0" xfId="0" applyNumberFormat="1" applyFont="1" applyAlignment="1">
      <alignment horizontal="left"/>
    </xf>
    <xf numFmtId="0" fontId="21" fillId="0" borderId="0" xfId="11" applyFont="1" applyAlignment="1">
      <alignment horizontal="left" vertical="center"/>
    </xf>
    <xf numFmtId="0" fontId="10" fillId="0" borderId="0" xfId="0" applyFont="1" applyAlignment="1">
      <alignment horizontal="left" vertical="center"/>
    </xf>
    <xf numFmtId="0" fontId="23" fillId="0" borderId="0" xfId="26" applyFont="1" applyAlignment="1">
      <alignment horizontal="left" vertical="top" wrapText="1"/>
    </xf>
    <xf numFmtId="0" fontId="23" fillId="0" borderId="0" xfId="26" applyFont="1" applyAlignment="1">
      <alignment vertical="top" wrapText="1"/>
    </xf>
    <xf numFmtId="0" fontId="24" fillId="0" borderId="0" xfId="26" applyFont="1"/>
    <xf numFmtId="0" fontId="25" fillId="0" borderId="0" xfId="26" applyFont="1" applyAlignment="1">
      <alignment horizontal="right"/>
    </xf>
    <xf numFmtId="49" fontId="25" fillId="0" borderId="9" xfId="26" applyNumberFormat="1" applyFont="1" applyBorder="1" applyAlignment="1">
      <alignment horizontal="center"/>
    </xf>
    <xf numFmtId="0" fontId="25" fillId="0" borderId="0" xfId="26" applyFont="1" applyAlignment="1">
      <alignment horizontal="left"/>
    </xf>
    <xf numFmtId="49" fontId="25" fillId="0" borderId="10" xfId="26" applyNumberFormat="1" applyFont="1" applyBorder="1" applyAlignment="1">
      <alignment horizontal="center"/>
    </xf>
    <xf numFmtId="49" fontId="25" fillId="0" borderId="11" xfId="26" applyNumberFormat="1" applyFont="1" applyBorder="1" applyAlignment="1">
      <alignment horizontal="center"/>
    </xf>
    <xf numFmtId="0" fontId="25" fillId="0" borderId="3" xfId="26" applyFont="1" applyBorder="1" applyAlignment="1">
      <alignment horizontal="center"/>
    </xf>
    <xf numFmtId="0" fontId="25" fillId="0" borderId="3" xfId="26" applyFont="1" applyBorder="1" applyAlignment="1">
      <alignment horizontal="center" vertical="top" wrapText="1"/>
    </xf>
    <xf numFmtId="49" fontId="25" fillId="0" borderId="3" xfId="26" applyNumberFormat="1" applyFont="1" applyBorder="1" applyAlignment="1">
      <alignment horizontal="center" vertical="top"/>
    </xf>
    <xf numFmtId="49" fontId="25" fillId="0" borderId="3" xfId="26" applyNumberFormat="1" applyFont="1" applyBorder="1" applyAlignment="1">
      <alignment horizontal="center"/>
    </xf>
    <xf numFmtId="49" fontId="25" fillId="0" borderId="3" xfId="26" applyNumberFormat="1" applyFont="1" applyBorder="1" applyAlignment="1">
      <alignment horizontal="center" vertical="top" wrapText="1"/>
    </xf>
    <xf numFmtId="0" fontId="28" fillId="0" borderId="0" xfId="26" applyFont="1"/>
    <xf numFmtId="0" fontId="23" fillId="0" borderId="0" xfId="26" applyFont="1" applyAlignment="1">
      <alignment horizontal="center" vertical="top"/>
    </xf>
    <xf numFmtId="0" fontId="25" fillId="0" borderId="15" xfId="26" applyFont="1" applyBorder="1" applyAlignment="1">
      <alignment horizontal="left"/>
    </xf>
    <xf numFmtId="0" fontId="25" fillId="0" borderId="16" xfId="26" applyFont="1" applyBorder="1" applyAlignment="1">
      <alignment horizontal="left"/>
    </xf>
    <xf numFmtId="0" fontId="29" fillId="0" borderId="17" xfId="26" applyFont="1" applyBorder="1" applyAlignment="1">
      <alignment horizontal="left"/>
    </xf>
    <xf numFmtId="0" fontId="29" fillId="0" borderId="0" xfId="26" applyFont="1"/>
    <xf numFmtId="0" fontId="29" fillId="0" borderId="18" xfId="26" applyFont="1" applyBorder="1" applyAlignment="1">
      <alignment horizontal="left"/>
    </xf>
    <xf numFmtId="0" fontId="29" fillId="0" borderId="17" xfId="26" applyFont="1" applyBorder="1" applyAlignment="1">
      <alignment horizontal="center" vertical="top"/>
    </xf>
    <xf numFmtId="0" fontId="29" fillId="0" borderId="0" xfId="26" applyFont="1" applyAlignment="1">
      <alignment horizontal="center" vertical="top"/>
    </xf>
    <xf numFmtId="0" fontId="29" fillId="0" borderId="18" xfId="26" applyFont="1" applyBorder="1" applyAlignment="1">
      <alignment horizontal="center" vertical="top"/>
    </xf>
    <xf numFmtId="0" fontId="23" fillId="0" borderId="0" xfId="26" applyFont="1"/>
    <xf numFmtId="0" fontId="29" fillId="0" borderId="0" xfId="26" applyFont="1" applyAlignment="1">
      <alignment horizontal="left"/>
    </xf>
    <xf numFmtId="0" fontId="25" fillId="0" borderId="23" xfId="26" applyFont="1" applyBorder="1" applyAlignment="1">
      <alignment horizontal="left"/>
    </xf>
    <xf numFmtId="0" fontId="25" fillId="0" borderId="24" xfId="26" applyFont="1" applyBorder="1" applyAlignment="1">
      <alignment horizontal="left"/>
    </xf>
    <xf numFmtId="0" fontId="25" fillId="0" borderId="25" xfId="26" applyFont="1" applyBorder="1" applyAlignment="1">
      <alignment horizontal="left"/>
    </xf>
    <xf numFmtId="0" fontId="10" fillId="0" borderId="0" xfId="0" applyFont="1" applyAlignment="1">
      <alignment vertical="center" wrapText="1"/>
    </xf>
    <xf numFmtId="0" fontId="10" fillId="0" borderId="0" xfId="0" applyFont="1" applyAlignment="1">
      <alignment vertical="top" wrapText="1"/>
    </xf>
    <xf numFmtId="2" fontId="10" fillId="0" borderId="3"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5" xfId="0" applyFont="1" applyBorder="1" applyAlignment="1">
      <alignment vertical="top" wrapText="1"/>
    </xf>
    <xf numFmtId="0" fontId="10" fillId="0" borderId="29" xfId="0" applyFont="1" applyBorder="1" applyAlignment="1">
      <alignment vertical="center" wrapText="1"/>
    </xf>
    <xf numFmtId="0" fontId="10" fillId="0" borderId="6" xfId="0" applyFont="1" applyBorder="1" applyAlignment="1">
      <alignment vertical="top" wrapText="1"/>
    </xf>
    <xf numFmtId="0" fontId="30" fillId="0" borderId="5" xfId="0" applyFont="1" applyBorder="1" applyAlignment="1">
      <alignment vertical="center" wrapText="1"/>
    </xf>
    <xf numFmtId="0" fontId="31" fillId="0" borderId="0" xfId="0" applyFont="1" applyAlignment="1">
      <alignment vertical="center" wrapText="1"/>
    </xf>
    <xf numFmtId="0" fontId="32" fillId="0" borderId="0" xfId="0" applyFont="1" applyAlignment="1">
      <alignment horizontal="center"/>
    </xf>
    <xf numFmtId="0" fontId="10"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vertical="center" wrapText="1"/>
    </xf>
    <xf numFmtId="0" fontId="31" fillId="0" borderId="0" xfId="0" applyFont="1" applyAlignment="1">
      <alignment vertical="center"/>
    </xf>
    <xf numFmtId="49" fontId="14" fillId="0" borderId="3" xfId="26" applyNumberFormat="1" applyFont="1" applyBorder="1" applyAlignment="1">
      <alignment horizontal="center" vertical="top" wrapText="1"/>
    </xf>
    <xf numFmtId="4" fontId="14" fillId="5" borderId="3" xfId="26" applyNumberFormat="1" applyFont="1" applyFill="1" applyBorder="1" applyAlignment="1">
      <alignment horizontal="right"/>
    </xf>
    <xf numFmtId="0" fontId="25" fillId="0" borderId="17" xfId="26" applyFont="1" applyBorder="1" applyAlignment="1">
      <alignment horizontal="left"/>
    </xf>
    <xf numFmtId="0" fontId="25" fillId="0" borderId="18" xfId="26" applyFont="1" applyBorder="1" applyAlignment="1">
      <alignment horizontal="left"/>
    </xf>
    <xf numFmtId="4" fontId="25" fillId="0" borderId="3" xfId="26" applyNumberFormat="1" applyFont="1" applyBorder="1" applyAlignment="1">
      <alignment horizontal="right"/>
    </xf>
    <xf numFmtId="49" fontId="25" fillId="0" borderId="30" xfId="26" applyNumberFormat="1" applyFont="1" applyBorder="1" applyAlignment="1">
      <alignment horizontal="center"/>
    </xf>
    <xf numFmtId="0" fontId="25" fillId="0" borderId="32" xfId="26" applyFont="1" applyBorder="1" applyAlignment="1">
      <alignment horizontal="center" vertical="top" wrapText="1"/>
    </xf>
    <xf numFmtId="49" fontId="25" fillId="0" borderId="32" xfId="26" applyNumberFormat="1" applyFont="1" applyBorder="1" applyAlignment="1">
      <alignment horizontal="center" vertical="top" wrapText="1"/>
    </xf>
    <xf numFmtId="49" fontId="25" fillId="0" borderId="33" xfId="26" applyNumberFormat="1" applyFont="1" applyBorder="1" applyAlignment="1">
      <alignment horizontal="center" vertical="top"/>
    </xf>
    <xf numFmtId="49" fontId="25" fillId="0" borderId="36" xfId="26" applyNumberFormat="1" applyFont="1" applyBorder="1" applyAlignment="1">
      <alignment horizontal="center" vertical="top"/>
    </xf>
    <xf numFmtId="49" fontId="25" fillId="0" borderId="12" xfId="0" applyNumberFormat="1" applyFont="1" applyBorder="1" applyAlignment="1">
      <alignment horizontal="center"/>
    </xf>
    <xf numFmtId="4" fontId="25" fillId="0" borderId="12" xfId="0" applyNumberFormat="1" applyFont="1" applyBorder="1" applyAlignment="1">
      <alignment horizontal="right"/>
    </xf>
    <xf numFmtId="4" fontId="25" fillId="0" borderId="43" xfId="0" applyNumberFormat="1" applyFont="1" applyBorder="1" applyAlignment="1">
      <alignment horizontal="right"/>
    </xf>
    <xf numFmtId="49" fontId="25" fillId="0" borderId="12" xfId="26" applyNumberFormat="1" applyFont="1" applyBorder="1" applyAlignment="1">
      <alignment horizontal="center"/>
    </xf>
    <xf numFmtId="4" fontId="25" fillId="0" borderId="12" xfId="26" applyNumberFormat="1" applyFont="1" applyBorder="1" applyAlignment="1">
      <alignment horizontal="right"/>
    </xf>
    <xf numFmtId="4" fontId="25" fillId="0" borderId="43" xfId="26" applyNumberFormat="1" applyFont="1" applyBorder="1" applyAlignment="1">
      <alignment horizontal="right"/>
    </xf>
    <xf numFmtId="49" fontId="25" fillId="0" borderId="33" xfId="26" applyNumberFormat="1" applyFont="1" applyBorder="1" applyAlignment="1">
      <alignment horizontal="center"/>
    </xf>
    <xf numFmtId="4" fontId="25" fillId="0" borderId="33" xfId="26" applyNumberFormat="1" applyFont="1" applyBorder="1" applyAlignment="1">
      <alignment horizontal="right"/>
    </xf>
    <xf numFmtId="4" fontId="25" fillId="0" borderId="45" xfId="26" applyNumberFormat="1" applyFont="1" applyBorder="1" applyAlignment="1">
      <alignment horizontal="right"/>
    </xf>
    <xf numFmtId="0" fontId="15" fillId="0" borderId="0" xfId="26" applyFont="1" applyAlignment="1">
      <alignment horizontal="left"/>
    </xf>
    <xf numFmtId="0" fontId="36" fillId="0" borderId="0" xfId="26" applyFont="1"/>
    <xf numFmtId="0" fontId="23" fillId="0" borderId="17" xfId="26" applyFont="1" applyBorder="1" applyAlignment="1">
      <alignment horizontal="center" vertical="top"/>
    </xf>
    <xf numFmtId="0" fontId="23" fillId="0" borderId="18" xfId="26" applyFont="1" applyBorder="1" applyAlignment="1">
      <alignment horizontal="center" vertical="top"/>
    </xf>
    <xf numFmtId="0" fontId="15" fillId="0" borderId="18" xfId="26" applyFont="1" applyBorder="1" applyAlignment="1">
      <alignment horizontal="left"/>
    </xf>
    <xf numFmtId="0" fontId="10" fillId="0" borderId="0" xfId="0" applyFont="1"/>
    <xf numFmtId="0" fontId="0" fillId="0" borderId="0" xfId="0"/>
    <xf numFmtId="0" fontId="10" fillId="0" borderId="3" xfId="0" applyFont="1" applyBorder="1"/>
    <xf numFmtId="0" fontId="10" fillId="6" borderId="0" xfId="0" applyFont="1" applyFill="1"/>
    <xf numFmtId="0" fontId="10" fillId="4" borderId="0" xfId="0" applyFont="1" applyFill="1" applyBorder="1"/>
    <xf numFmtId="175" fontId="10" fillId="0" borderId="0" xfId="0" applyNumberFormat="1" applyFont="1" applyBorder="1" applyAlignment="1">
      <alignment horizontal="center" vertical="center" wrapText="1"/>
    </xf>
    <xf numFmtId="49" fontId="25" fillId="7" borderId="12" xfId="0" applyNumberFormat="1" applyFont="1" applyFill="1" applyBorder="1" applyAlignment="1">
      <alignment horizontal="center"/>
    </xf>
    <xf numFmtId="4" fontId="41" fillId="7" borderId="12" xfId="0" applyNumberFormat="1" applyFont="1" applyFill="1" applyBorder="1" applyAlignment="1">
      <alignment horizontal="right"/>
    </xf>
    <xf numFmtId="4" fontId="25" fillId="7" borderId="12" xfId="0" applyNumberFormat="1" applyFont="1" applyFill="1" applyBorder="1" applyAlignment="1">
      <alignment horizontal="right"/>
    </xf>
    <xf numFmtId="4" fontId="25" fillId="7" borderId="43" xfId="0" applyNumberFormat="1" applyFont="1" applyFill="1" applyBorder="1" applyAlignment="1">
      <alignment horizontal="right"/>
    </xf>
    <xf numFmtId="4" fontId="42" fillId="0" borderId="12" xfId="0" applyNumberFormat="1" applyFont="1" applyBorder="1" applyAlignment="1">
      <alignment horizontal="right"/>
    </xf>
    <xf numFmtId="49" fontId="25" fillId="7" borderId="40" xfId="0" applyNumberFormat="1" applyFont="1" applyFill="1" applyBorder="1" applyAlignment="1">
      <alignment horizontal="center"/>
    </xf>
    <xf numFmtId="4" fontId="41" fillId="7" borderId="40" xfId="0" applyNumberFormat="1" applyFont="1" applyFill="1" applyBorder="1" applyAlignment="1">
      <alignment horizontal="right"/>
    </xf>
    <xf numFmtId="4" fontId="25" fillId="7" borderId="40" xfId="0" applyNumberFormat="1" applyFont="1" applyFill="1" applyBorder="1" applyAlignment="1">
      <alignment horizontal="right"/>
    </xf>
    <xf numFmtId="4" fontId="25" fillId="7" borderId="41" xfId="0" applyNumberFormat="1" applyFont="1" applyFill="1" applyBorder="1" applyAlignment="1">
      <alignment horizontal="right"/>
    </xf>
    <xf numFmtId="49" fontId="25" fillId="7" borderId="40" xfId="26" applyNumberFormat="1" applyFont="1" applyFill="1" applyBorder="1" applyAlignment="1">
      <alignment horizontal="center"/>
    </xf>
    <xf numFmtId="4" fontId="25" fillId="7" borderId="40" xfId="26" applyNumberFormat="1" applyFont="1" applyFill="1" applyBorder="1" applyAlignment="1">
      <alignment horizontal="right"/>
    </xf>
    <xf numFmtId="4" fontId="25" fillId="7" borderId="41" xfId="26" applyNumberFormat="1" applyFont="1" applyFill="1" applyBorder="1" applyAlignment="1">
      <alignment horizontal="right"/>
    </xf>
    <xf numFmtId="0" fontId="47" fillId="0" borderId="0" xfId="26" applyFont="1"/>
    <xf numFmtId="0" fontId="49" fillId="0" borderId="0" xfId="26" applyFont="1" applyAlignment="1">
      <alignment horizontal="left"/>
    </xf>
    <xf numFmtId="0" fontId="50" fillId="0" borderId="0" xfId="26" applyFont="1"/>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left" vertical="center" wrapText="1"/>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174"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40" fillId="0" borderId="3" xfId="0" applyFont="1" applyBorder="1" applyAlignment="1">
      <alignment vertical="center" wrapText="1"/>
    </xf>
    <xf numFmtId="0" fontId="40" fillId="0" borderId="3" xfId="0" applyFont="1" applyBorder="1" applyAlignment="1">
      <alignment horizontal="center" vertical="center" wrapText="1"/>
    </xf>
    <xf numFmtId="175" fontId="40" fillId="0" borderId="3" xfId="0" applyNumberFormat="1" applyFont="1" applyBorder="1" applyAlignment="1">
      <alignment horizontal="center" vertical="center" wrapText="1"/>
    </xf>
    <xf numFmtId="0" fontId="53" fillId="0" borderId="3" xfId="0" applyFont="1" applyBorder="1" applyAlignment="1">
      <alignment horizontal="center" vertical="center" wrapText="1"/>
    </xf>
    <xf numFmtId="174" fontId="40" fillId="0" borderId="3" xfId="0" applyNumberFormat="1" applyFont="1" applyBorder="1" applyAlignment="1">
      <alignment horizontal="center" vertical="center" wrapText="1"/>
    </xf>
    <xf numFmtId="174" fontId="53" fillId="0" borderId="3" xfId="0" applyNumberFormat="1" applyFont="1" applyBorder="1" applyAlignment="1">
      <alignment horizontal="center" vertical="center" wrapText="1"/>
    </xf>
    <xf numFmtId="0" fontId="10" fillId="8" borderId="3" xfId="0" applyFont="1" applyFill="1" applyBorder="1" applyAlignment="1">
      <alignment vertical="center" wrapText="1"/>
    </xf>
    <xf numFmtId="0" fontId="10" fillId="8" borderId="3" xfId="0" applyFont="1" applyFill="1" applyBorder="1" applyAlignment="1">
      <alignment horizontal="center" vertical="center" wrapText="1"/>
    </xf>
    <xf numFmtId="175" fontId="10" fillId="8" borderId="3" xfId="0" applyNumberFormat="1" applyFont="1" applyFill="1" applyBorder="1" applyAlignment="1">
      <alignment horizontal="center" vertical="center" wrapText="1"/>
    </xf>
    <xf numFmtId="175" fontId="11" fillId="8" borderId="3" xfId="0" applyNumberFormat="1" applyFont="1" applyFill="1" applyBorder="1" applyAlignment="1">
      <alignment horizontal="center" vertical="center" wrapText="1"/>
    </xf>
    <xf numFmtId="174" fontId="10" fillId="8" borderId="3" xfId="0" applyNumberFormat="1" applyFont="1" applyFill="1" applyBorder="1" applyAlignment="1">
      <alignment horizontal="center" vertical="center" wrapText="1"/>
    </xf>
    <xf numFmtId="0" fontId="10" fillId="8" borderId="0" xfId="0" applyFont="1" applyFill="1"/>
    <xf numFmtId="174" fontId="57" fillId="0" borderId="3" xfId="0" applyNumberFormat="1" applyFont="1" applyBorder="1" applyAlignment="1">
      <alignment horizontal="center" vertical="center" wrapText="1"/>
    </xf>
    <xf numFmtId="0" fontId="9" fillId="0" borderId="0" xfId="0" applyFont="1" applyBorder="1"/>
    <xf numFmtId="49" fontId="25" fillId="0" borderId="13" xfId="26" applyNumberFormat="1" applyFont="1" applyBorder="1" applyAlignment="1">
      <alignment horizontal="center" vertical="top"/>
    </xf>
    <xf numFmtId="49" fontId="25" fillId="0" borderId="14" xfId="26" applyNumberFormat="1" applyFont="1" applyBorder="1" applyAlignment="1">
      <alignment horizontal="center" vertical="top"/>
    </xf>
    <xf numFmtId="49" fontId="25" fillId="0" borderId="0" xfId="26" applyNumberFormat="1" applyFont="1" applyBorder="1" applyAlignment="1">
      <alignment horizontal="center" vertical="top"/>
    </xf>
    <xf numFmtId="49" fontId="25" fillId="0" borderId="28" xfId="26" applyNumberFormat="1" applyFont="1" applyBorder="1" applyAlignment="1">
      <alignment horizontal="center" vertical="top"/>
    </xf>
    <xf numFmtId="49" fontId="25" fillId="0" borderId="29" xfId="26" applyNumberFormat="1" applyFont="1" applyBorder="1" applyAlignment="1">
      <alignment horizontal="center" vertical="top"/>
    </xf>
    <xf numFmtId="0" fontId="7" fillId="0" borderId="0" xfId="0" applyFont="1" applyAlignment="1">
      <alignment vertical="top" wrapText="1"/>
    </xf>
    <xf numFmtId="0" fontId="7" fillId="0" borderId="0" xfId="0" applyFont="1" applyBorder="1" applyAlignment="1">
      <alignment vertical="top"/>
    </xf>
    <xf numFmtId="0" fontId="7" fillId="0" borderId="0" xfId="0" applyFont="1" applyAlignment="1">
      <alignment horizontal="justify" vertical="top" wrapText="1"/>
    </xf>
    <xf numFmtId="174" fontId="7" fillId="0" borderId="0" xfId="0" applyNumberFormat="1" applyFont="1" applyAlignment="1">
      <alignment horizontal="justify" vertical="top" wrapText="1"/>
    </xf>
    <xf numFmtId="174" fontId="7" fillId="0" borderId="3" xfId="0" applyNumberFormat="1" applyFont="1" applyBorder="1" applyAlignment="1">
      <alignment horizontal="center" vertical="top" wrapText="1"/>
    </xf>
    <xf numFmtId="174" fontId="58" fillId="0" borderId="3" xfId="0" applyNumberFormat="1" applyFont="1" applyBorder="1" applyAlignment="1">
      <alignment horizontal="center" vertical="top" wrapText="1"/>
    </xf>
    <xf numFmtId="0" fontId="58" fillId="0" borderId="3" xfId="0" applyFont="1" applyBorder="1" applyAlignment="1">
      <alignment horizontal="left" vertical="top" wrapText="1"/>
    </xf>
    <xf numFmtId="174" fontId="7" fillId="0" borderId="5" xfId="0" applyNumberFormat="1" applyFont="1" applyBorder="1" applyAlignment="1">
      <alignment horizontal="center" vertical="top" wrapText="1"/>
    </xf>
    <xf numFmtId="0" fontId="7" fillId="0" borderId="0" xfId="0" applyFont="1" applyBorder="1" applyAlignment="1">
      <alignment horizontal="center" vertical="top" wrapText="1"/>
    </xf>
    <xf numFmtId="0" fontId="10" fillId="8" borderId="3" xfId="0" applyFont="1" applyFill="1" applyBorder="1" applyAlignment="1">
      <alignment horizontal="left" vertical="center" wrapText="1"/>
    </xf>
    <xf numFmtId="0" fontId="11" fillId="8" borderId="3" xfId="0" applyFont="1" applyFill="1" applyBorder="1" applyAlignment="1">
      <alignment horizontal="center" vertical="center" wrapText="1"/>
    </xf>
    <xf numFmtId="0" fontId="10" fillId="8" borderId="3" xfId="0" applyFont="1" applyFill="1" applyBorder="1" applyAlignment="1">
      <alignment horizontal="center"/>
    </xf>
    <xf numFmtId="0" fontId="10" fillId="8" borderId="0" xfId="0" applyFont="1" applyFill="1" applyBorder="1"/>
    <xf numFmtId="174" fontId="10" fillId="8" borderId="3" xfId="0" applyNumberFormat="1" applyFont="1" applyFill="1" applyBorder="1" applyAlignment="1">
      <alignment horizontal="center"/>
    </xf>
    <xf numFmtId="174" fontId="11" fillId="0" borderId="5" xfId="0" applyNumberFormat="1" applyFont="1" applyBorder="1" applyAlignment="1">
      <alignment horizontal="center" vertical="center" wrapText="1"/>
    </xf>
    <xf numFmtId="174" fontId="10" fillId="0" borderId="3" xfId="0" applyNumberFormat="1" applyFont="1" applyBorder="1" applyAlignment="1">
      <alignment vertical="center" wrapText="1"/>
    </xf>
    <xf numFmtId="49" fontId="10" fillId="0" borderId="6" xfId="0" applyNumberFormat="1" applyFont="1" applyBorder="1" applyAlignment="1">
      <alignment horizontal="center" vertical="center" wrapText="1"/>
    </xf>
    <xf numFmtId="174" fontId="10"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49" fontId="14" fillId="0" borderId="13" xfId="26" applyNumberFormat="1" applyFont="1" applyFill="1" applyBorder="1" applyAlignment="1">
      <alignment horizontal="center" vertical="top" wrapText="1"/>
    </xf>
    <xf numFmtId="49" fontId="14" fillId="0" borderId="2" xfId="26" applyNumberFormat="1" applyFont="1" applyFill="1" applyBorder="1" applyAlignment="1">
      <alignment horizontal="center" vertical="top" wrapText="1"/>
    </xf>
    <xf numFmtId="49" fontId="25" fillId="0" borderId="13" xfId="26" applyNumberFormat="1" applyFont="1" applyFill="1" applyBorder="1" applyAlignment="1">
      <alignment horizontal="center" vertical="top" wrapText="1"/>
    </xf>
    <xf numFmtId="0" fontId="44" fillId="4" borderId="3" xfId="0" applyFont="1" applyFill="1" applyBorder="1" applyAlignment="1">
      <alignment horizontal="center" vertical="center" wrapText="1"/>
    </xf>
    <xf numFmtId="0" fontId="60" fillId="0" borderId="0" xfId="26" applyFont="1"/>
    <xf numFmtId="0" fontId="61" fillId="0" borderId="0" xfId="26" applyFont="1"/>
    <xf numFmtId="0" fontId="18" fillId="6" borderId="3" xfId="0" applyFont="1" applyFill="1" applyBorder="1" applyAlignment="1">
      <alignment vertical="center" wrapText="1"/>
    </xf>
    <xf numFmtId="0" fontId="18" fillId="6" borderId="3" xfId="0" applyFont="1" applyFill="1" applyBorder="1" applyAlignment="1">
      <alignment horizontal="center" vertical="center" wrapText="1"/>
    </xf>
    <xf numFmtId="175" fontId="18" fillId="6" borderId="3" xfId="0" applyNumberFormat="1" applyFont="1" applyFill="1" applyBorder="1" applyAlignment="1">
      <alignment horizontal="center" vertical="center" wrapText="1"/>
    </xf>
    <xf numFmtId="0" fontId="20" fillId="6" borderId="3" xfId="0" applyFont="1" applyFill="1" applyBorder="1" applyAlignment="1">
      <alignment horizontal="center" vertical="center" wrapText="1"/>
    </xf>
    <xf numFmtId="4" fontId="18" fillId="6" borderId="3" xfId="0" applyNumberFormat="1" applyFont="1" applyFill="1" applyBorder="1" applyAlignment="1">
      <alignment horizontal="center" vertical="center" wrapText="1"/>
    </xf>
    <xf numFmtId="4" fontId="20" fillId="6" borderId="3" xfId="0" applyNumberFormat="1" applyFont="1" applyFill="1" applyBorder="1" applyAlignment="1">
      <alignment horizontal="center" vertical="center" wrapText="1"/>
    </xf>
    <xf numFmtId="174" fontId="18" fillId="6" borderId="3" xfId="0" applyNumberFormat="1" applyFont="1" applyFill="1" applyBorder="1" applyAlignment="1">
      <alignment horizontal="center" vertical="center" wrapText="1"/>
    </xf>
    <xf numFmtId="0" fontId="19" fillId="6" borderId="0" xfId="0" applyFont="1" applyFill="1"/>
    <xf numFmtId="0" fontId="10" fillId="6" borderId="3" xfId="0" applyFont="1" applyFill="1" applyBorder="1" applyAlignment="1">
      <alignment vertical="center" wrapText="1"/>
    </xf>
    <xf numFmtId="0" fontId="10" fillId="6" borderId="3" xfId="0" applyFont="1" applyFill="1" applyBorder="1" applyAlignment="1">
      <alignment horizontal="center" vertical="center" wrapText="1"/>
    </xf>
    <xf numFmtId="4" fontId="10" fillId="6" borderId="3" xfId="0" applyNumberFormat="1" applyFont="1" applyFill="1" applyBorder="1" applyAlignment="1">
      <alignment horizontal="center" vertical="center" wrapText="1"/>
    </xf>
    <xf numFmtId="4" fontId="11"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174" fontId="10" fillId="6" borderId="3" xfId="0" applyNumberFormat="1" applyFont="1" applyFill="1" applyBorder="1" applyAlignment="1">
      <alignment horizontal="center" vertical="center" wrapText="1"/>
    </xf>
    <xf numFmtId="0" fontId="5" fillId="6" borderId="0" xfId="26" applyFont="1" applyFill="1"/>
    <xf numFmtId="0" fontId="10" fillId="6" borderId="3" xfId="0" applyFont="1" applyFill="1" applyBorder="1" applyAlignment="1">
      <alignment horizontal="left" vertical="center" wrapText="1"/>
    </xf>
    <xf numFmtId="175" fontId="10" fillId="6" borderId="3" xfId="0" applyNumberFormat="1" applyFont="1" applyFill="1" applyBorder="1" applyAlignment="1">
      <alignment horizontal="center" vertical="center" wrapText="1"/>
    </xf>
    <xf numFmtId="175" fontId="11" fillId="6" borderId="3" xfId="0" applyNumberFormat="1" applyFont="1" applyFill="1" applyBorder="1" applyAlignment="1">
      <alignment horizontal="center" vertical="center" wrapText="1"/>
    </xf>
    <xf numFmtId="0" fontId="62" fillId="0" borderId="0" xfId="26" applyFont="1"/>
    <xf numFmtId="0" fontId="56" fillId="0" borderId="0" xfId="26" applyFont="1"/>
    <xf numFmtId="0" fontId="61" fillId="0" borderId="0" xfId="26" applyFont="1" applyFill="1"/>
    <xf numFmtId="0" fontId="47" fillId="0" borderId="0" xfId="26" applyFont="1" applyFill="1"/>
    <xf numFmtId="0" fontId="48" fillId="0" borderId="0" xfId="26" applyFont="1" applyFill="1" applyAlignment="1">
      <alignment horizontal="left"/>
    </xf>
    <xf numFmtId="0" fontId="51" fillId="0" borderId="0" xfId="26" applyFont="1" applyFill="1"/>
    <xf numFmtId="0" fontId="5" fillId="0" borderId="0" xfId="26" applyFont="1" applyFill="1"/>
    <xf numFmtId="0" fontId="23" fillId="0" borderId="0" xfId="26" applyFont="1" applyFill="1" applyAlignment="1">
      <alignment horizontal="center" vertical="top"/>
    </xf>
    <xf numFmtId="0" fontId="28" fillId="0" borderId="0" xfId="26" applyFont="1" applyFill="1" applyAlignment="1">
      <alignment horizontal="right"/>
    </xf>
    <xf numFmtId="0" fontId="28" fillId="0" borderId="0" xfId="26" applyFont="1" applyFill="1" applyAlignment="1">
      <alignment horizontal="left"/>
    </xf>
    <xf numFmtId="0" fontId="25" fillId="0" borderId="15" xfId="26" applyFont="1" applyFill="1" applyBorder="1" applyAlignment="1">
      <alignment horizontal="left"/>
    </xf>
    <xf numFmtId="0" fontId="25" fillId="0" borderId="16" xfId="26" applyFont="1" applyFill="1" applyBorder="1" applyAlignment="1">
      <alignment horizontal="left"/>
    </xf>
    <xf numFmtId="0" fontId="29" fillId="0" borderId="17" xfId="26" applyFont="1" applyFill="1" applyBorder="1" applyAlignment="1">
      <alignment horizontal="left"/>
    </xf>
    <xf numFmtId="0" fontId="25" fillId="0" borderId="18" xfId="26" applyFont="1" applyFill="1" applyBorder="1" applyAlignment="1">
      <alignment horizontal="left"/>
    </xf>
    <xf numFmtId="174" fontId="9" fillId="0" borderId="2" xfId="0" applyNumberFormat="1" applyFont="1" applyBorder="1" applyAlignment="1">
      <alignment horizontal="justify"/>
    </xf>
    <xf numFmtId="0" fontId="9" fillId="0" borderId="0" xfId="0" applyFont="1" applyAlignment="1">
      <alignment horizontal="center"/>
    </xf>
    <xf numFmtId="0" fontId="43" fillId="0" borderId="0" xfId="0" applyFont="1" applyAlignment="1">
      <alignment horizontal="center"/>
    </xf>
    <xf numFmtId="0" fontId="11" fillId="3" borderId="3" xfId="0" applyFont="1" applyFill="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9" fillId="0" borderId="0" xfId="0" applyFont="1" applyAlignment="1">
      <alignment horizontal="left" wrapText="1"/>
    </xf>
    <xf numFmtId="0" fontId="54" fillId="0" borderId="0" xfId="0" applyFont="1" applyAlignment="1">
      <alignment horizontal="left" wrapText="1"/>
    </xf>
    <xf numFmtId="0" fontId="12" fillId="0" borderId="3" xfId="26" applyFont="1" applyBorder="1" applyAlignment="1">
      <alignment horizontal="center"/>
    </xf>
    <xf numFmtId="0" fontId="14" fillId="0" borderId="3" xfId="26" applyFont="1" applyBorder="1" applyAlignment="1">
      <alignment horizontal="center" vertical="center"/>
    </xf>
    <xf numFmtId="0" fontId="14" fillId="0" borderId="3" xfId="26"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74" fontId="10" fillId="0" borderId="4" xfId="0" applyNumberFormat="1" applyFont="1" applyBorder="1" applyAlignment="1">
      <alignment horizontal="center" vertical="center" wrapText="1"/>
    </xf>
    <xf numFmtId="174" fontId="10" fillId="0" borderId="5"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175" fontId="17" fillId="0" borderId="3" xfId="0" applyNumberFormat="1" applyFont="1" applyBorder="1" applyAlignment="1">
      <alignment horizontal="center" vertical="center" wrapText="1"/>
    </xf>
    <xf numFmtId="0" fontId="10" fillId="0" borderId="4" xfId="0" applyFont="1" applyBorder="1" applyAlignment="1">
      <alignment vertical="center" wrapText="1"/>
    </xf>
    <xf numFmtId="175" fontId="10" fillId="0" borderId="4" xfId="0" applyNumberFormat="1" applyFont="1" applyBorder="1" applyAlignment="1">
      <alignment horizontal="center" vertical="center" wrapText="1"/>
    </xf>
    <xf numFmtId="175" fontId="10" fillId="0" borderId="5" xfId="0" applyNumberFormat="1" applyFont="1" applyBorder="1" applyAlignment="1">
      <alignment horizontal="center" vertical="center" wrapText="1"/>
    </xf>
    <xf numFmtId="0" fontId="11" fillId="0" borderId="3" xfId="0" applyFont="1" applyBorder="1" applyAlignment="1">
      <alignment horizontal="center" vertical="center" wrapText="1"/>
    </xf>
    <xf numFmtId="175" fontId="10" fillId="0" borderId="3" xfId="0" applyNumberFormat="1" applyFont="1" applyBorder="1" applyAlignment="1">
      <alignment horizontal="center" vertical="center" wrapText="1"/>
    </xf>
    <xf numFmtId="175" fontId="11" fillId="0" borderId="3" xfId="0" applyNumberFormat="1" applyFont="1" applyBorder="1" applyAlignment="1">
      <alignment horizontal="center" vertical="center" wrapText="1"/>
    </xf>
    <xf numFmtId="0" fontId="10" fillId="4" borderId="3" xfId="0" applyFont="1" applyFill="1" applyBorder="1" applyAlignment="1">
      <alignment horizontal="left" vertical="center" wrapText="1"/>
    </xf>
    <xf numFmtId="0" fontId="18"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4" fillId="4" borderId="3" xfId="0" applyFont="1" applyFill="1" applyBorder="1" applyAlignment="1">
      <alignment horizontal="center" vertical="center" wrapText="1"/>
    </xf>
    <xf numFmtId="175" fontId="10" fillId="4" borderId="4" xfId="0" applyNumberFormat="1" applyFont="1" applyFill="1" applyBorder="1" applyAlignment="1">
      <alignment horizontal="center" vertical="center" wrapText="1"/>
    </xf>
    <xf numFmtId="175" fontId="10" fillId="4" borderId="5" xfId="0" applyNumberFormat="1"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175" fontId="10" fillId="4" borderId="3"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175" fontId="10" fillId="0" borderId="6" xfId="0" applyNumberFormat="1" applyFont="1" applyBorder="1" applyAlignment="1">
      <alignment horizontal="center" vertical="center" wrapText="1"/>
    </xf>
    <xf numFmtId="175" fontId="11" fillId="0" borderId="4" xfId="0" applyNumberFormat="1" applyFont="1" applyBorder="1" applyAlignment="1">
      <alignment horizontal="center" vertical="center" wrapText="1"/>
    </xf>
    <xf numFmtId="175" fontId="11" fillId="0" borderId="5" xfId="0" applyNumberFormat="1" applyFont="1" applyBorder="1" applyAlignment="1">
      <alignment horizontal="center" vertical="center" wrapText="1"/>
    </xf>
    <xf numFmtId="174" fontId="10" fillId="4"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4" borderId="3" xfId="0" applyFont="1" applyFill="1" applyBorder="1" applyAlignment="1">
      <alignment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175" fontId="44" fillId="0" borderId="4" xfId="0" applyNumberFormat="1" applyFont="1" applyBorder="1" applyAlignment="1">
      <alignment horizontal="center" vertical="center" wrapText="1"/>
    </xf>
    <xf numFmtId="175" fontId="44" fillId="0" borderId="5" xfId="0" applyNumberFormat="1" applyFont="1" applyBorder="1" applyAlignment="1">
      <alignment horizontal="center" vertical="center" wrapText="1"/>
    </xf>
    <xf numFmtId="0" fontId="10" fillId="0" borderId="2" xfId="0" applyFont="1" applyBorder="1" applyAlignment="1">
      <alignment horizontal="center" vertical="center"/>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174" fontId="56" fillId="0" borderId="3" xfId="0" applyNumberFormat="1" applyFont="1" applyBorder="1" applyAlignment="1">
      <alignment horizontal="center" vertical="center" wrapText="1"/>
    </xf>
    <xf numFmtId="0" fontId="26" fillId="0" borderId="0" xfId="26" applyFont="1" applyAlignment="1">
      <alignment horizontal="center"/>
    </xf>
    <xf numFmtId="0" fontId="25" fillId="0" borderId="3" xfId="26" applyFont="1" applyBorder="1" applyAlignment="1">
      <alignment horizontal="center" vertical="center"/>
    </xf>
    <xf numFmtId="0" fontId="25" fillId="0" borderId="3" xfId="26" applyFont="1" applyBorder="1" applyAlignment="1">
      <alignment horizontal="center" vertical="center" wrapText="1"/>
    </xf>
    <xf numFmtId="0" fontId="24" fillId="0" borderId="0" xfId="26" applyFont="1" applyAlignment="1">
      <alignment horizontal="center"/>
    </xf>
    <xf numFmtId="0" fontId="25" fillId="0" borderId="4" xfId="26" applyFont="1" applyBorder="1" applyAlignment="1">
      <alignment horizontal="center" vertical="center"/>
    </xf>
    <xf numFmtId="0" fontId="25" fillId="0" borderId="8" xfId="26" applyFont="1" applyBorder="1" applyAlignment="1">
      <alignment horizontal="center" vertical="center"/>
    </xf>
    <xf numFmtId="49" fontId="25" fillId="0" borderId="0" xfId="26" applyNumberFormat="1" applyFont="1" applyAlignment="1">
      <alignment horizontal="center" wrapText="1"/>
    </xf>
    <xf numFmtId="49" fontId="25" fillId="0" borderId="2" xfId="26" applyNumberFormat="1" applyFont="1" applyBorder="1" applyAlignment="1">
      <alignment horizontal="left" wrapText="1"/>
    </xf>
    <xf numFmtId="49" fontId="22" fillId="0" borderId="2" xfId="26" applyNumberFormat="1" applyFont="1" applyBorder="1" applyAlignment="1">
      <alignment horizontal="center" wrapText="1"/>
    </xf>
    <xf numFmtId="0" fontId="23" fillId="0" borderId="7" xfId="26" applyFont="1" applyBorder="1" applyAlignment="1">
      <alignment horizontal="center" vertical="top" wrapText="1"/>
    </xf>
    <xf numFmtId="0" fontId="22" fillId="0" borderId="0" xfId="26" applyFont="1" applyAlignment="1">
      <alignment horizontal="left" wrapText="1"/>
    </xf>
    <xf numFmtId="49" fontId="22" fillId="0" borderId="0" xfId="26" applyNumberFormat="1" applyFont="1" applyAlignment="1">
      <alignment horizontal="left"/>
    </xf>
    <xf numFmtId="0" fontId="22" fillId="0" borderId="0" xfId="26" applyFont="1" applyAlignment="1">
      <alignment horizontal="center"/>
    </xf>
    <xf numFmtId="0" fontId="22" fillId="0" borderId="0" xfId="26" applyFont="1" applyAlignment="1">
      <alignment horizontal="center" vertical="top" wrapText="1"/>
    </xf>
    <xf numFmtId="0" fontId="22" fillId="0" borderId="0" xfId="26" applyFont="1" applyAlignment="1">
      <alignment horizontal="center" wrapText="1"/>
    </xf>
    <xf numFmtId="0" fontId="22" fillId="0" borderId="2" xfId="26" applyFont="1" applyBorder="1" applyAlignment="1">
      <alignment horizontal="center" wrapText="1"/>
    </xf>
    <xf numFmtId="0" fontId="29" fillId="0" borderId="21" xfId="26" applyFont="1" applyBorder="1" applyAlignment="1">
      <alignment horizontal="center" vertical="top"/>
    </xf>
    <xf numFmtId="0" fontId="29" fillId="0" borderId="7" xfId="26" applyFont="1" applyBorder="1" applyAlignment="1">
      <alignment horizontal="center" vertical="top"/>
    </xf>
    <xf numFmtId="0" fontId="29" fillId="0" borderId="22" xfId="26" applyFont="1" applyBorder="1" applyAlignment="1">
      <alignment horizontal="center" vertical="top"/>
    </xf>
    <xf numFmtId="0" fontId="29" fillId="0" borderId="19" xfId="26" applyFont="1" applyBorder="1" applyAlignment="1">
      <alignment horizontal="center"/>
    </xf>
    <xf numFmtId="0" fontId="29" fillId="0" borderId="2" xfId="26" applyFont="1" applyBorder="1" applyAlignment="1">
      <alignment horizontal="center"/>
    </xf>
    <xf numFmtId="0" fontId="29" fillId="0" borderId="20" xfId="26" applyFont="1" applyBorder="1" applyAlignment="1">
      <alignment horizontal="center"/>
    </xf>
    <xf numFmtId="0" fontId="23" fillId="0" borderId="21" xfId="26" applyFont="1" applyBorder="1" applyAlignment="1">
      <alignment horizontal="center" vertical="top"/>
    </xf>
    <xf numFmtId="0" fontId="23" fillId="0" borderId="7" xfId="26" applyFont="1" applyBorder="1" applyAlignment="1">
      <alignment horizontal="center" vertical="top"/>
    </xf>
    <xf numFmtId="0" fontId="23" fillId="0" borderId="22" xfId="26" applyFont="1" applyBorder="1" applyAlignment="1">
      <alignment horizontal="center" vertical="top"/>
    </xf>
    <xf numFmtId="0" fontId="29" fillId="0" borderId="17" xfId="26" applyFont="1" applyBorder="1" applyAlignment="1">
      <alignment horizontal="right"/>
    </xf>
    <xf numFmtId="0" fontId="29" fillId="0" borderId="0" xfId="26" applyFont="1" applyAlignment="1">
      <alignment horizontal="right"/>
    </xf>
    <xf numFmtId="49" fontId="29" fillId="0" borderId="2" xfId="26" applyNumberFormat="1" applyFont="1" applyBorder="1" applyAlignment="1">
      <alignment horizontal="center"/>
    </xf>
    <xf numFmtId="0" fontId="29" fillId="0" borderId="0" xfId="26" applyFont="1" applyAlignment="1">
      <alignment horizontal="left"/>
    </xf>
    <xf numFmtId="49" fontId="29" fillId="0" borderId="2" xfId="26" applyNumberFormat="1" applyFont="1" applyBorder="1" applyAlignment="1">
      <alignment horizontal="left"/>
    </xf>
    <xf numFmtId="0" fontId="25" fillId="0" borderId="0" xfId="26" applyFont="1" applyAlignment="1">
      <alignment horizontal="right"/>
    </xf>
    <xf numFmtId="49" fontId="25" fillId="0" borderId="2" xfId="26" applyNumberFormat="1" applyFont="1" applyBorder="1" applyAlignment="1">
      <alignment horizontal="center"/>
    </xf>
    <xf numFmtId="0" fontId="25" fillId="0" borderId="0" xfId="26" applyFont="1" applyAlignment="1">
      <alignment horizontal="left"/>
    </xf>
    <xf numFmtId="0" fontId="25" fillId="0" borderId="2" xfId="26" applyFont="1" applyBorder="1" applyAlignment="1">
      <alignment horizontal="right"/>
    </xf>
    <xf numFmtId="0" fontId="15" fillId="0" borderId="2" xfId="26" applyFont="1" applyBorder="1"/>
    <xf numFmtId="49" fontId="25" fillId="0" borderId="3" xfId="26" applyNumberFormat="1" applyFont="1" applyBorder="1" applyAlignment="1">
      <alignment horizontal="center"/>
    </xf>
    <xf numFmtId="0" fontId="14" fillId="0" borderId="3" xfId="26" applyFont="1" applyBorder="1" applyAlignment="1">
      <alignment horizontal="left" wrapText="1" indent="1"/>
    </xf>
    <xf numFmtId="0" fontId="14" fillId="0" borderId="3" xfId="26" applyFont="1" applyBorder="1" applyAlignment="1">
      <alignment horizontal="left" indent="1"/>
    </xf>
    <xf numFmtId="49" fontId="14" fillId="0" borderId="3" xfId="26" applyNumberFormat="1" applyFont="1" applyBorder="1" applyAlignment="1">
      <alignment horizontal="center"/>
    </xf>
    <xf numFmtId="0" fontId="25" fillId="0" borderId="2" xfId="26" applyFont="1" applyBorder="1" applyAlignment="1">
      <alignment horizontal="center"/>
    </xf>
    <xf numFmtId="49" fontId="27" fillId="0" borderId="3" xfId="26" applyNumberFormat="1" applyFont="1" applyBorder="1" applyAlignment="1">
      <alignment horizontal="center"/>
    </xf>
    <xf numFmtId="0" fontId="27" fillId="0" borderId="12" xfId="26" applyFont="1" applyBorder="1" applyAlignment="1">
      <alignment horizontal="left" wrapText="1"/>
    </xf>
    <xf numFmtId="0" fontId="27" fillId="0" borderId="13" xfId="26" applyFont="1" applyBorder="1" applyAlignment="1">
      <alignment horizontal="left" wrapText="1"/>
    </xf>
    <xf numFmtId="0" fontId="27" fillId="0" borderId="14" xfId="26" applyFont="1" applyBorder="1" applyAlignment="1">
      <alignment horizontal="left" wrapText="1"/>
    </xf>
    <xf numFmtId="49" fontId="12" fillId="0" borderId="3" xfId="26" applyNumberFormat="1" applyFont="1" applyBorder="1" applyAlignment="1">
      <alignment horizontal="center"/>
    </xf>
    <xf numFmtId="0" fontId="25" fillId="0" borderId="3" xfId="26" applyFont="1" applyBorder="1" applyAlignment="1">
      <alignment horizontal="left" wrapText="1" indent="1"/>
    </xf>
    <xf numFmtId="0" fontId="25" fillId="0" borderId="3" xfId="26" applyFont="1" applyBorder="1" applyAlignment="1">
      <alignment horizontal="left" indent="1"/>
    </xf>
    <xf numFmtId="0" fontId="27" fillId="0" borderId="3" xfId="26" applyFont="1" applyBorder="1" applyAlignment="1">
      <alignment horizontal="left"/>
    </xf>
    <xf numFmtId="176" fontId="25" fillId="0" borderId="3" xfId="26" applyNumberFormat="1" applyFont="1" applyBorder="1" applyAlignment="1">
      <alignment horizontal="left" wrapText="1" indent="1"/>
    </xf>
    <xf numFmtId="0" fontId="12" fillId="0" borderId="0" xfId="26" applyFont="1" applyAlignment="1">
      <alignment horizontal="center"/>
    </xf>
    <xf numFmtId="49" fontId="25" fillId="0" borderId="3" xfId="26" applyNumberFormat="1" applyFont="1" applyBorder="1" applyAlignment="1">
      <alignment horizontal="center" vertical="top"/>
    </xf>
    <xf numFmtId="0" fontId="10" fillId="0" borderId="0" xfId="0" applyFont="1" applyAlignment="1">
      <alignment horizontal="center" vertical="top" wrapText="1"/>
    </xf>
    <xf numFmtId="0" fontId="34" fillId="0" borderId="0" xfId="0" applyFont="1" applyAlignment="1">
      <alignment horizontal="center" wrapText="1"/>
    </xf>
    <xf numFmtId="0" fontId="10" fillId="0" borderId="0" xfId="0" applyFont="1" applyAlignment="1">
      <alignment horizontal="center" vertical="center" wrapText="1"/>
    </xf>
    <xf numFmtId="0" fontId="35" fillId="0" borderId="0" xfId="0" applyFont="1" applyAlignment="1">
      <alignment horizontal="center" wrapText="1"/>
    </xf>
    <xf numFmtId="0" fontId="10" fillId="0" borderId="0" xfId="0" applyFont="1" applyAlignment="1">
      <alignment horizontal="left" wrapText="1"/>
    </xf>
    <xf numFmtId="0" fontId="10" fillId="0" borderId="6" xfId="0" applyFont="1" applyBorder="1" applyAlignment="1">
      <alignment vertical="center" wrapText="1"/>
    </xf>
    <xf numFmtId="0" fontId="30" fillId="0" borderId="3" xfId="0" applyFont="1" applyBorder="1" applyAlignment="1">
      <alignment horizontal="center" vertical="center" wrapText="1"/>
    </xf>
    <xf numFmtId="2" fontId="10" fillId="0" borderId="3" xfId="0" applyNumberFormat="1" applyFont="1" applyBorder="1" applyAlignment="1">
      <alignment horizontal="center" vertical="center" wrapText="1"/>
    </xf>
    <xf numFmtId="175" fontId="10" fillId="0" borderId="27" xfId="0" applyNumberFormat="1" applyFont="1" applyBorder="1" applyAlignment="1">
      <alignment horizontal="center" vertical="center" wrapText="1"/>
    </xf>
    <xf numFmtId="175" fontId="10" fillId="0" borderId="28" xfId="0" applyNumberFormat="1"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2" fontId="10" fillId="0" borderId="4"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26" xfId="0" applyFont="1" applyBorder="1" applyAlignment="1">
      <alignment horizontal="center" vertical="center" wrapText="1"/>
    </xf>
    <xf numFmtId="0" fontId="23" fillId="0" borderId="0" xfId="26" applyFont="1" applyAlignment="1">
      <alignment horizontal="center" vertical="top"/>
    </xf>
    <xf numFmtId="49" fontId="28" fillId="0" borderId="2" xfId="26" applyNumberFormat="1" applyFont="1" applyBorder="1" applyAlignment="1">
      <alignment horizontal="center"/>
    </xf>
    <xf numFmtId="49" fontId="14" fillId="0" borderId="2" xfId="26" applyNumberFormat="1" applyFont="1" applyBorder="1" applyAlignment="1">
      <alignment horizontal="center"/>
    </xf>
    <xf numFmtId="0" fontId="15" fillId="0" borderId="3" xfId="26" applyFont="1" applyBorder="1" applyAlignment="1">
      <alignment horizontal="left" wrapText="1" indent="1"/>
    </xf>
    <xf numFmtId="0" fontId="15" fillId="0" borderId="3" xfId="26" applyFont="1" applyBorder="1" applyAlignment="1">
      <alignment horizontal="left" indent="1"/>
    </xf>
    <xf numFmtId="0" fontId="16" fillId="0" borderId="3" xfId="26" applyFont="1" applyBorder="1" applyAlignment="1">
      <alignment horizontal="left" wrapText="1"/>
    </xf>
    <xf numFmtId="49" fontId="25" fillId="5" borderId="3" xfId="26" applyNumberFormat="1" applyFont="1" applyFill="1" applyBorder="1" applyAlignment="1">
      <alignment horizontal="center"/>
    </xf>
    <xf numFmtId="0" fontId="16" fillId="0" borderId="3" xfId="26" applyFont="1" applyBorder="1" applyAlignment="1">
      <alignment horizontal="left"/>
    </xf>
    <xf numFmtId="176" fontId="15" fillId="0" borderId="3" xfId="26" applyNumberFormat="1" applyFont="1" applyBorder="1" applyAlignment="1">
      <alignment horizontal="left" wrapText="1" indent="1"/>
    </xf>
    <xf numFmtId="0" fontId="15" fillId="0" borderId="21" xfId="26" applyFont="1" applyBorder="1" applyAlignment="1">
      <alignment horizontal="center" vertical="top"/>
    </xf>
    <xf numFmtId="0" fontId="15" fillId="0" borderId="7" xfId="26" applyFont="1" applyBorder="1" applyAlignment="1">
      <alignment horizontal="center" vertical="top"/>
    </xf>
    <xf numFmtId="0" fontId="15" fillId="0" borderId="22" xfId="26" applyFont="1" applyBorder="1" applyAlignment="1">
      <alignment horizontal="center" vertical="top"/>
    </xf>
    <xf numFmtId="0" fontId="15" fillId="0" borderId="17" xfId="26" applyFont="1" applyBorder="1" applyAlignment="1">
      <alignment horizontal="right"/>
    </xf>
    <xf numFmtId="0" fontId="15" fillId="0" borderId="0" xfId="26" applyFont="1" applyAlignment="1">
      <alignment horizontal="right"/>
    </xf>
    <xf numFmtId="49" fontId="15" fillId="0" borderId="2" xfId="26" applyNumberFormat="1" applyFont="1" applyBorder="1" applyAlignment="1">
      <alignment horizontal="center"/>
    </xf>
    <xf numFmtId="0" fontId="15" fillId="0" borderId="0" xfId="26" applyFont="1" applyAlignment="1">
      <alignment horizontal="left"/>
    </xf>
    <xf numFmtId="49" fontId="15" fillId="0" borderId="2" xfId="26" applyNumberFormat="1" applyFont="1" applyBorder="1" applyAlignment="1">
      <alignment horizontal="left"/>
    </xf>
    <xf numFmtId="0" fontId="28" fillId="0" borderId="0" xfId="26" applyFont="1" applyFill="1" applyAlignment="1">
      <alignment horizontal="right"/>
    </xf>
    <xf numFmtId="49" fontId="28" fillId="0" borderId="2" xfId="26" applyNumberFormat="1" applyFont="1" applyFill="1" applyBorder="1" applyAlignment="1">
      <alignment horizontal="center"/>
    </xf>
    <xf numFmtId="0" fontId="28" fillId="0" borderId="0" xfId="26" applyFont="1" applyFill="1" applyAlignment="1">
      <alignment horizontal="left"/>
    </xf>
    <xf numFmtId="49" fontId="18" fillId="0" borderId="2" xfId="26" applyNumberFormat="1" applyFont="1" applyFill="1" applyBorder="1" applyAlignment="1">
      <alignment horizontal="center"/>
    </xf>
    <xf numFmtId="0" fontId="28" fillId="0" borderId="2" xfId="26" applyFont="1" applyFill="1" applyBorder="1" applyAlignment="1">
      <alignment horizontal="right"/>
    </xf>
    <xf numFmtId="0" fontId="37" fillId="0" borderId="2" xfId="26" applyFont="1" applyFill="1" applyBorder="1"/>
    <xf numFmtId="0" fontId="45" fillId="0" borderId="19" xfId="26" applyFont="1" applyBorder="1" applyAlignment="1">
      <alignment horizontal="left"/>
    </xf>
    <xf numFmtId="0" fontId="45" fillId="0" borderId="2" xfId="26" applyFont="1" applyBorder="1" applyAlignment="1">
      <alignment horizontal="left"/>
    </xf>
    <xf numFmtId="0" fontId="45" fillId="0" borderId="20" xfId="26" applyFont="1" applyBorder="1" applyAlignment="1">
      <alignment horizontal="left"/>
    </xf>
    <xf numFmtId="0" fontId="25" fillId="0" borderId="19" xfId="26" applyFont="1" applyBorder="1" applyAlignment="1">
      <alignment horizontal="center"/>
    </xf>
    <xf numFmtId="0" fontId="46" fillId="0" borderId="2" xfId="26" applyFont="1" applyBorder="1" applyAlignment="1">
      <alignment horizontal="center"/>
    </xf>
    <xf numFmtId="0" fontId="46" fillId="0" borderId="20" xfId="26" applyFont="1" applyBorder="1" applyAlignment="1">
      <alignment horizontal="center"/>
    </xf>
    <xf numFmtId="0" fontId="48" fillId="0" borderId="0" xfId="26" applyFont="1" applyBorder="1" applyAlignment="1">
      <alignment horizontal="center"/>
    </xf>
    <xf numFmtId="0" fontId="52" fillId="0" borderId="0" xfId="26" applyFont="1" applyFill="1" applyBorder="1" applyAlignment="1">
      <alignment horizontal="center" vertical="top"/>
    </xf>
    <xf numFmtId="0" fontId="25" fillId="0" borderId="12" xfId="26" applyFont="1" applyBorder="1" applyAlignment="1">
      <alignment horizontal="left" wrapText="1"/>
    </xf>
    <xf numFmtId="0" fontId="25" fillId="0" borderId="13" xfId="26" applyFont="1" applyBorder="1" applyAlignment="1">
      <alignment horizontal="left" wrapText="1"/>
    </xf>
    <xf numFmtId="49" fontId="25" fillId="0" borderId="42" xfId="26" applyNumberFormat="1" applyFont="1" applyBorder="1" applyAlignment="1">
      <alignment horizontal="center"/>
    </xf>
    <xf numFmtId="49" fontId="25" fillId="0" borderId="13" xfId="26" applyNumberFormat="1" applyFont="1" applyBorder="1" applyAlignment="1">
      <alignment horizontal="center"/>
    </xf>
    <xf numFmtId="49" fontId="25" fillId="0" borderId="14" xfId="26" applyNumberFormat="1" applyFont="1" applyBorder="1" applyAlignment="1">
      <alignment horizontal="center"/>
    </xf>
    <xf numFmtId="49" fontId="25" fillId="0" borderId="44" xfId="26" applyNumberFormat="1" applyFont="1" applyBorder="1" applyAlignment="1">
      <alignment horizontal="center"/>
    </xf>
    <xf numFmtId="49" fontId="25" fillId="0" borderId="34" xfId="26" applyNumberFormat="1" applyFont="1" applyBorder="1" applyAlignment="1">
      <alignment horizontal="center"/>
    </xf>
    <xf numFmtId="49" fontId="25" fillId="0" borderId="35" xfId="26" applyNumberFormat="1" applyFont="1" applyBorder="1" applyAlignment="1">
      <alignment horizontal="center"/>
    </xf>
    <xf numFmtId="49" fontId="25" fillId="0" borderId="13" xfId="0" applyNumberFormat="1" applyFont="1" applyBorder="1" applyAlignment="1">
      <alignment horizontal="center"/>
    </xf>
    <xf numFmtId="49" fontId="25" fillId="0" borderId="14" xfId="0" applyNumberFormat="1" applyFont="1" applyBorder="1" applyAlignment="1">
      <alignment horizontal="center"/>
    </xf>
    <xf numFmtId="0" fontId="25" fillId="0" borderId="12" xfId="0" applyFont="1" applyBorder="1" applyAlignment="1">
      <alignment horizontal="left" wrapText="1" indent="1"/>
    </xf>
    <xf numFmtId="0" fontId="25" fillId="0" borderId="13" xfId="0" applyFont="1" applyBorder="1" applyAlignment="1">
      <alignment horizontal="left" indent="1"/>
    </xf>
    <xf numFmtId="49" fontId="25" fillId="0" borderId="42" xfId="0" applyNumberFormat="1" applyFont="1" applyBorder="1" applyAlignment="1">
      <alignment horizontal="center"/>
    </xf>
    <xf numFmtId="49" fontId="27" fillId="7" borderId="3" xfId="26" applyNumberFormat="1" applyFont="1" applyFill="1" applyBorder="1" applyAlignment="1">
      <alignment horizontal="center"/>
    </xf>
    <xf numFmtId="0" fontId="27" fillId="7" borderId="12" xfId="26" applyFont="1" applyFill="1" applyBorder="1" applyAlignment="1">
      <alignment horizontal="left" wrapText="1"/>
    </xf>
    <xf numFmtId="0" fontId="27" fillId="7" borderId="13" xfId="26" applyFont="1" applyFill="1" applyBorder="1" applyAlignment="1">
      <alignment horizontal="left" wrapText="1"/>
    </xf>
    <xf numFmtId="49" fontId="27" fillId="7" borderId="37" xfId="26" applyNumberFormat="1" applyFont="1" applyFill="1" applyBorder="1" applyAlignment="1">
      <alignment horizontal="center"/>
    </xf>
    <xf numFmtId="49" fontId="27" fillId="7" borderId="38" xfId="26" applyNumberFormat="1" applyFont="1" applyFill="1" applyBorder="1" applyAlignment="1">
      <alignment horizontal="center"/>
    </xf>
    <xf numFmtId="49" fontId="27" fillId="7" borderId="39" xfId="26" applyNumberFormat="1" applyFont="1" applyFill="1" applyBorder="1" applyAlignment="1">
      <alignment horizontal="center"/>
    </xf>
    <xf numFmtId="0" fontId="25" fillId="0" borderId="12" xfId="0" applyFont="1" applyBorder="1" applyAlignment="1">
      <alignment horizontal="left" wrapText="1" indent="2"/>
    </xf>
    <xf numFmtId="0" fontId="25" fillId="0" borderId="13" xfId="0" applyFont="1" applyBorder="1" applyAlignment="1">
      <alignment horizontal="left" indent="2"/>
    </xf>
    <xf numFmtId="49" fontId="25" fillId="7" borderId="13" xfId="0" applyNumberFormat="1" applyFont="1" applyFill="1" applyBorder="1" applyAlignment="1">
      <alignment horizontal="center"/>
    </xf>
    <xf numFmtId="49" fontId="25" fillId="7" borderId="14" xfId="0" applyNumberFormat="1" applyFont="1" applyFill="1" applyBorder="1" applyAlignment="1">
      <alignment horizontal="center"/>
    </xf>
    <xf numFmtId="0" fontId="25" fillId="7" borderId="12" xfId="0" applyFont="1" applyFill="1" applyBorder="1" applyAlignment="1">
      <alignment horizontal="left" wrapText="1" indent="1"/>
    </xf>
    <xf numFmtId="0" fontId="25" fillId="7" borderId="13" xfId="0" applyFont="1" applyFill="1" applyBorder="1" applyAlignment="1">
      <alignment horizontal="left" indent="1"/>
    </xf>
    <xf numFmtId="49" fontId="25" fillId="7" borderId="42" xfId="0" applyNumberFormat="1" applyFont="1" applyFill="1" applyBorder="1" applyAlignment="1">
      <alignment horizontal="center"/>
    </xf>
    <xf numFmtId="49" fontId="59" fillId="0" borderId="42" xfId="0" applyNumberFormat="1" applyFont="1" applyBorder="1" applyAlignment="1">
      <alignment horizontal="center"/>
    </xf>
    <xf numFmtId="49" fontId="59" fillId="0" borderId="13" xfId="0" applyNumberFormat="1" applyFont="1" applyBorder="1" applyAlignment="1">
      <alignment horizontal="center"/>
    </xf>
    <xf numFmtId="49" fontId="59" fillId="0" borderId="14" xfId="0" applyNumberFormat="1" applyFont="1" applyBorder="1" applyAlignment="1">
      <alignment horizontal="center"/>
    </xf>
    <xf numFmtId="0" fontId="25" fillId="7" borderId="12" xfId="0" applyFont="1" applyFill="1" applyBorder="1" applyAlignment="1">
      <alignment horizontal="left" wrapText="1" indent="2"/>
    </xf>
    <xf numFmtId="0" fontId="25" fillId="7" borderId="13" xfId="0" applyFont="1" applyFill="1" applyBorder="1" applyAlignment="1">
      <alignment horizontal="left" indent="2"/>
    </xf>
    <xf numFmtId="49" fontId="27" fillId="7" borderId="13" xfId="0" applyNumberFormat="1" applyFont="1" applyFill="1" applyBorder="1" applyAlignment="1">
      <alignment horizontal="center"/>
    </xf>
    <xf numFmtId="49" fontId="27" fillId="7" borderId="14" xfId="0" applyNumberFormat="1" applyFont="1" applyFill="1" applyBorder="1" applyAlignment="1">
      <alignment horizontal="center"/>
    </xf>
    <xf numFmtId="0" fontId="27" fillId="7" borderId="12" xfId="0" applyFont="1" applyFill="1" applyBorder="1" applyAlignment="1">
      <alignment horizontal="left"/>
    </xf>
    <xf numFmtId="0" fontId="27" fillId="7" borderId="13" xfId="0" applyFont="1" applyFill="1" applyBorder="1" applyAlignment="1">
      <alignment horizontal="left"/>
    </xf>
    <xf numFmtId="49" fontId="27" fillId="7" borderId="37" xfId="0" applyNumberFormat="1" applyFont="1" applyFill="1" applyBorder="1" applyAlignment="1">
      <alignment horizontal="center"/>
    </xf>
    <xf numFmtId="49" fontId="27" fillId="7" borderId="38" xfId="0" applyNumberFormat="1" applyFont="1" applyFill="1" applyBorder="1" applyAlignment="1">
      <alignment horizontal="center"/>
    </xf>
    <xf numFmtId="49" fontId="27" fillId="7" borderId="39" xfId="0" applyNumberFormat="1" applyFont="1" applyFill="1" applyBorder="1" applyAlignment="1">
      <alignment horizontal="center"/>
    </xf>
    <xf numFmtId="176" fontId="25" fillId="7" borderId="12" xfId="0" applyNumberFormat="1" applyFont="1" applyFill="1" applyBorder="1" applyAlignment="1">
      <alignment horizontal="left" wrapText="1" indent="1"/>
    </xf>
    <xf numFmtId="0" fontId="27" fillId="0" borderId="0" xfId="26" applyFont="1" applyAlignment="1">
      <alignment horizontal="center"/>
    </xf>
    <xf numFmtId="0" fontId="25" fillId="0" borderId="7" xfId="26" applyFont="1" applyBorder="1" applyAlignment="1">
      <alignment horizontal="center" vertical="center" wrapText="1"/>
    </xf>
    <xf numFmtId="0" fontId="25" fillId="0" borderId="27" xfId="26" applyFont="1" applyBorder="1" applyAlignment="1">
      <alignment horizontal="center" vertical="center" wrapText="1"/>
    </xf>
    <xf numFmtId="0" fontId="25" fillId="0" borderId="0" xfId="26" applyFont="1" applyAlignment="1">
      <alignment horizontal="center" vertical="center" wrapText="1"/>
    </xf>
    <xf numFmtId="0" fontId="25" fillId="0" borderId="28" xfId="26" applyFont="1" applyBorder="1" applyAlignment="1">
      <alignment horizontal="center" vertical="center" wrapText="1"/>
    </xf>
    <xf numFmtId="0" fontId="55" fillId="0" borderId="2" xfId="26" applyFont="1" applyBorder="1" applyAlignment="1">
      <alignment horizontal="center" vertical="center" wrapText="1"/>
    </xf>
    <xf numFmtId="0" fontId="25" fillId="0" borderId="2" xfId="26" applyFont="1" applyBorder="1" applyAlignment="1">
      <alignment horizontal="center" vertical="center" wrapText="1"/>
    </xf>
    <xf numFmtId="0" fontId="25" fillId="0" borderId="31" xfId="26" applyFont="1" applyBorder="1" applyAlignment="1">
      <alignment horizontal="center" vertical="center" wrapText="1"/>
    </xf>
    <xf numFmtId="0" fontId="25" fillId="0" borderId="30" xfId="26" applyFont="1" applyBorder="1" applyAlignment="1">
      <alignment horizontal="center" vertical="center" wrapText="1"/>
    </xf>
    <xf numFmtId="0" fontId="25" fillId="0" borderId="29" xfId="26" applyFont="1" applyBorder="1" applyAlignment="1">
      <alignment horizontal="center" vertical="center" wrapText="1"/>
    </xf>
    <xf numFmtId="0" fontId="25" fillId="0" borderId="32" xfId="26" applyFont="1" applyBorder="1" applyAlignment="1">
      <alignment horizontal="center" vertical="center" wrapText="1"/>
    </xf>
    <xf numFmtId="0" fontId="25" fillId="0" borderId="12" xfId="26" applyFont="1" applyBorder="1" applyAlignment="1">
      <alignment horizontal="center" vertical="center"/>
    </xf>
    <xf numFmtId="0" fontId="25" fillId="0" borderId="13" xfId="26" applyFont="1" applyBorder="1" applyAlignment="1">
      <alignment horizontal="center" vertical="center"/>
    </xf>
    <xf numFmtId="0" fontId="25" fillId="0" borderId="14" xfId="26" applyFont="1" applyBorder="1" applyAlignment="1">
      <alignment horizontal="center" vertical="center"/>
    </xf>
    <xf numFmtId="0" fontId="25" fillId="0" borderId="4" xfId="26" applyFont="1" applyBorder="1" applyAlignment="1">
      <alignment horizontal="center" vertical="center" wrapText="1"/>
    </xf>
    <xf numFmtId="0" fontId="25" fillId="0" borderId="5" xfId="26" applyFont="1" applyBorder="1" applyAlignment="1">
      <alignment horizontal="center" vertical="center" wrapText="1"/>
    </xf>
    <xf numFmtId="49" fontId="25" fillId="0" borderId="13" xfId="26" applyNumberFormat="1" applyFont="1" applyBorder="1" applyAlignment="1">
      <alignment horizontal="center" vertical="top" wrapText="1"/>
    </xf>
    <xf numFmtId="49" fontId="25" fillId="0" borderId="14" xfId="26" applyNumberFormat="1" applyFont="1" applyBorder="1" applyAlignment="1">
      <alignment horizontal="center" vertical="top" wrapText="1"/>
    </xf>
    <xf numFmtId="49" fontId="25" fillId="0" borderId="33" xfId="26" applyNumberFormat="1" applyFont="1" applyBorder="1" applyAlignment="1">
      <alignment horizontal="center" vertical="top"/>
    </xf>
    <xf numFmtId="49" fontId="25" fillId="0" borderId="34" xfId="26" applyNumberFormat="1" applyFont="1" applyBorder="1" applyAlignment="1">
      <alignment horizontal="center" vertical="top"/>
    </xf>
    <xf numFmtId="49" fontId="25" fillId="0" borderId="35" xfId="26" applyNumberFormat="1" applyFont="1" applyBorder="1" applyAlignment="1">
      <alignment horizontal="center" vertical="top"/>
    </xf>
    <xf numFmtId="49" fontId="59" fillId="7" borderId="42" xfId="0" applyNumberFormat="1" applyFont="1" applyFill="1" applyBorder="1" applyAlignment="1">
      <alignment horizontal="center"/>
    </xf>
    <xf numFmtId="49" fontId="59" fillId="7" borderId="13" xfId="0" applyNumberFormat="1" applyFont="1" applyFill="1" applyBorder="1" applyAlignment="1">
      <alignment horizontal="center"/>
    </xf>
    <xf numFmtId="49" fontId="59" fillId="7" borderId="14" xfId="0" applyNumberFormat="1" applyFont="1" applyFill="1" applyBorder="1" applyAlignment="1">
      <alignment horizontal="center"/>
    </xf>
  </cellXfs>
  <cellStyles count="39">
    <cellStyle name="_Расходники приложение" xfId="1"/>
    <cellStyle name="_Хозка спецификация" xfId="2"/>
    <cellStyle name="Comma_DSPLIST" xfId="3"/>
    <cellStyle name="Currency [0]_DSPLIST" xfId="4"/>
    <cellStyle name="Currency_DSPLIST" xfId="5"/>
    <cellStyle name="Milliers [0]_Conversion Summary" xfId="6"/>
    <cellStyle name="Milliers_Conversion Summary" xfId="7"/>
    <cellStyle name="Monйtaire [0]_Conversion Summary" xfId="8"/>
    <cellStyle name="Monйtaire_Conversion Summary" xfId="9"/>
    <cellStyle name="Normal_Campaign" xfId="10"/>
    <cellStyle name="Гиперссылка" xfId="11" builtinId="8"/>
    <cellStyle name="Обычный" xfId="0" builtinId="0"/>
    <cellStyle name="Обычный 10" xfId="12"/>
    <cellStyle name="Обычный 12" xfId="13"/>
    <cellStyle name="Обычный 16" xfId="14"/>
    <cellStyle name="Обычный 2" xfId="15"/>
    <cellStyle name="Обычный 2 2" xfId="16"/>
    <cellStyle name="Обычный 2 2 2" xfId="17"/>
    <cellStyle name="Обычный 2 2 2 2" xfId="38"/>
    <cellStyle name="Обычный 2 3" xfId="18"/>
    <cellStyle name="Обычный 3" xfId="19"/>
    <cellStyle name="Обычный 3 2" xfId="20"/>
    <cellStyle name="Обычный 4" xfId="21"/>
    <cellStyle name="Обычный 5" xfId="22"/>
    <cellStyle name="Обычный 6" xfId="23"/>
    <cellStyle name="Обычный 7" xfId="24"/>
    <cellStyle name="Обычный 8" xfId="25"/>
    <cellStyle name="Обычный 9" xfId="26"/>
    <cellStyle name="Примечание 2" xfId="27"/>
    <cellStyle name="Стиль 1" xfId="28"/>
    <cellStyle name="Тысячи [0]_Example " xfId="29"/>
    <cellStyle name="Тысячи_Example " xfId="30"/>
    <cellStyle name="Финансовый 2" xfId="31"/>
    <cellStyle name="Финансовый 2 2" xfId="32"/>
    <cellStyle name="Финансовый 2 2 2" xfId="33"/>
    <cellStyle name="Финансовый 2 3" xfId="34"/>
    <cellStyle name="Финансовый 2 3 2" xfId="35"/>
    <cellStyle name="Финансовый 2 4" xfId="36"/>
    <cellStyle name="Финансовый 3" xfId="37"/>
  </cellStyles>
  <dxfs count="0"/>
  <tableStyles count="0" defaultTableStyle="TableStyleMedium2" defaultPivotStyle="PivotStyleLight16"/>
  <colors>
    <mruColors>
      <color rgb="FF0000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9;&#1082;&#1086;&#1085;&#1086;&#1084;&#1080;&#1089;&#1090;/Desktop/&#1069;&#1082;&#1086;&#1085;&#1086;&#1084;&#1080;&#1089;&#1090;/&#1041;&#1070;&#1044;&#1046;&#1045;&#1058;%202020/&#1055;&#1051;&#1040;&#1053;%20&#1060;&#1061;&#1044;/&#1055;&#1083;&#1072;&#1085;%20&#1086;&#1090;%2020.01.2020/&#1056;&#1040;&#1057;&#1063;&#1045;&#1058;%20&#1055;&#1051;&#1040;&#1053;%20&#1060;&#1061;&#104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 АЦК"/>
      <sheetName val="Лист1"/>
      <sheetName val="ФХД_ Сведения по выплатам на з"/>
      <sheetName val="Лист3"/>
      <sheetName val="Лист4"/>
      <sheetName val="Лист5"/>
      <sheetName val="Лист6"/>
      <sheetName val="Лист7"/>
      <sheetName val="Лист9"/>
      <sheetName val="Лист10"/>
      <sheetName val="Лист11"/>
      <sheetName val="Лист12"/>
    </sheetNames>
    <sheetDataSet>
      <sheetData sheetId="0"/>
      <sheetData sheetId="1"/>
      <sheetData sheetId="2"/>
      <sheetData sheetId="3"/>
      <sheetData sheetId="4"/>
      <sheetData sheetId="5"/>
      <sheetData sheetId="6">
        <row r="57">
          <cell r="L57">
            <v>32780340.52</v>
          </cell>
          <cell r="N57">
            <v>27124887.949999999</v>
          </cell>
        </row>
        <row r="79">
          <cell r="L79">
            <v>4918649.08</v>
          </cell>
          <cell r="N79">
            <v>5207036.58</v>
          </cell>
        </row>
      </sheetData>
      <sheetData sheetId="7"/>
      <sheetData sheetId="8"/>
      <sheetData sheetId="9">
        <row r="22">
          <cell r="D22">
            <v>9756045.25</v>
          </cell>
          <cell r="F22">
            <v>8142293.2800000003</v>
          </cell>
          <cell r="H22">
            <v>8098921.9800000004</v>
          </cell>
        </row>
        <row r="42">
          <cell r="D42">
            <v>1413103.38</v>
          </cell>
          <cell r="F42">
            <v>1450913.69</v>
          </cell>
          <cell r="H42">
            <v>1533302.43</v>
          </cell>
        </row>
      </sheetData>
      <sheetData sheetId="10">
        <row r="12">
          <cell r="F12">
            <v>48754.879999999997</v>
          </cell>
          <cell r="J12">
            <v>33799.160000000003</v>
          </cell>
          <cell r="N12">
            <v>35559.82</v>
          </cell>
        </row>
        <row r="38">
          <cell r="F38">
            <v>2136892</v>
          </cell>
          <cell r="I38"/>
          <cell r="J38">
            <v>1931855</v>
          </cell>
          <cell r="N38">
            <v>1875795.25</v>
          </cell>
        </row>
        <row r="39">
          <cell r="F39">
            <v>99437</v>
          </cell>
          <cell r="I39"/>
          <cell r="J39">
            <v>99437</v>
          </cell>
          <cell r="N39">
            <v>99437</v>
          </cell>
        </row>
        <row r="41">
          <cell r="F41">
            <v>57383.81</v>
          </cell>
          <cell r="J41">
            <v>57383.81</v>
          </cell>
          <cell r="N41">
            <v>57383.81</v>
          </cell>
        </row>
        <row r="42">
          <cell r="F42">
            <v>2313413.81</v>
          </cell>
          <cell r="J42">
            <v>2108376.81</v>
          </cell>
          <cell r="N42">
            <v>2052317.06</v>
          </cell>
        </row>
        <row r="51">
          <cell r="F51">
            <v>6453.17</v>
          </cell>
          <cell r="J51">
            <v>7568.56</v>
          </cell>
          <cell r="N51">
            <v>7810.55</v>
          </cell>
        </row>
        <row r="52">
          <cell r="F52"/>
          <cell r="J52"/>
          <cell r="N52"/>
        </row>
        <row r="84">
          <cell r="H84">
            <v>289784.15999999997</v>
          </cell>
          <cell r="R84">
            <v>108464.16</v>
          </cell>
        </row>
        <row r="96">
          <cell r="R96">
            <v>181320</v>
          </cell>
        </row>
        <row r="109">
          <cell r="F109">
            <v>247741.27</v>
          </cell>
          <cell r="N109">
            <v>79311.92</v>
          </cell>
        </row>
        <row r="120">
          <cell r="F120">
            <v>236954.25</v>
          </cell>
          <cell r="N120">
            <v>405383.61</v>
          </cell>
        </row>
        <row r="138">
          <cell r="F138">
            <v>1973451.06</v>
          </cell>
          <cell r="N138">
            <v>2057755.88</v>
          </cell>
        </row>
      </sheetData>
      <sheetData sheetId="11">
        <row r="19">
          <cell r="F19">
            <v>26226.32</v>
          </cell>
          <cell r="N19">
            <v>26226.32</v>
          </cell>
        </row>
        <row r="34">
          <cell r="G34">
            <v>1376219.87</v>
          </cell>
          <cell r="O34">
            <v>1562181.16</v>
          </cell>
        </row>
        <row r="46">
          <cell r="G46">
            <v>377795.36</v>
          </cell>
          <cell r="O46">
            <v>0</v>
          </cell>
        </row>
        <row r="59">
          <cell r="G59">
            <v>364281.23</v>
          </cell>
          <cell r="O59">
            <v>364281.23</v>
          </cell>
        </row>
        <row r="69">
          <cell r="G69">
            <v>14294.28</v>
          </cell>
          <cell r="O69">
            <v>14294.28</v>
          </cell>
        </row>
      </sheetData>
      <sheetData sheetId="12">
        <row r="14">
          <cell r="E14">
            <v>17902</v>
          </cell>
          <cell r="K14">
            <v>17902</v>
          </cell>
        </row>
        <row r="36">
          <cell r="F36">
            <v>1131115.68</v>
          </cell>
          <cell r="N36">
            <v>1128025.2</v>
          </cell>
        </row>
        <row r="52">
          <cell r="F52">
            <v>216919.41</v>
          </cell>
          <cell r="L52">
            <v>186427.51</v>
          </cell>
        </row>
        <row r="62">
          <cell r="F62">
            <v>2329591.33</v>
          </cell>
          <cell r="L62">
            <v>2329591.33</v>
          </cell>
        </row>
        <row r="110">
          <cell r="F110">
            <v>3146739.17</v>
          </cell>
          <cell r="L110">
            <v>2742231.09</v>
          </cell>
        </row>
        <row r="121">
          <cell r="F121">
            <v>51097.49</v>
          </cell>
        </row>
        <row r="243">
          <cell r="F243">
            <v>270864.25</v>
          </cell>
          <cell r="L243">
            <v>306328</v>
          </cell>
        </row>
        <row r="295">
          <cell r="F295">
            <v>2579474.4700000002</v>
          </cell>
          <cell r="L295">
            <v>1420791.46</v>
          </cell>
        </row>
        <row r="299">
          <cell r="F299" t="str">
            <v>2020 год</v>
          </cell>
          <cell r="G299" t="str">
            <v>2021 год</v>
          </cell>
        </row>
        <row r="300">
          <cell r="F300">
            <v>52297.49</v>
          </cell>
          <cell r="G300">
            <v>4800</v>
          </cell>
          <cell r="H300">
            <v>7200</v>
          </cell>
        </row>
        <row r="301">
          <cell r="F301">
            <v>54345789.049999997</v>
          </cell>
          <cell r="G301">
            <v>46508233.899999999</v>
          </cell>
          <cell r="H301">
            <v>46636352.270000003</v>
          </cell>
        </row>
        <row r="302">
          <cell r="H302">
            <v>12701250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5"/>
  <sheetViews>
    <sheetView zoomScale="55" workbookViewId="0">
      <selection activeCell="B54" sqref="B54"/>
    </sheetView>
  </sheetViews>
  <sheetFormatPr defaultRowHeight="15.75"/>
  <cols>
    <col min="1" max="1" width="36" style="1" bestFit="1" customWidth="1"/>
    <col min="2" max="2" width="12.42578125" style="2" bestFit="1" customWidth="1"/>
    <col min="3" max="3" width="21.140625" style="2" bestFit="1" customWidth="1"/>
    <col min="4" max="4" width="16.7109375" style="2" bestFit="1" customWidth="1"/>
    <col min="5" max="5" width="20.140625" style="1" bestFit="1" customWidth="1"/>
    <col min="6" max="8" width="18.5703125" style="1" hidden="1" bestFit="1" customWidth="1"/>
    <col min="9" max="9" width="25.7109375" style="1" bestFit="1" customWidth="1"/>
    <col min="10" max="12" width="21.28515625" style="1" hidden="1" bestFit="1" customWidth="1"/>
    <col min="13" max="13" width="11.42578125" style="1" customWidth="1"/>
    <col min="14" max="16" width="18" style="1" hidden="1" bestFit="1" customWidth="1"/>
    <col min="17" max="17" width="28" style="3" customWidth="1"/>
    <col min="18" max="18" width="9.140625" style="1" bestFit="1"/>
    <col min="19" max="16384" width="9.140625" style="1"/>
  </cols>
  <sheetData>
    <row r="1" spans="1:17" ht="20.25">
      <c r="A1" s="4"/>
      <c r="B1" s="5"/>
      <c r="C1" s="5"/>
      <c r="D1" s="5"/>
      <c r="E1" s="4"/>
      <c r="F1" s="4"/>
      <c r="G1" s="4"/>
      <c r="H1" s="4"/>
      <c r="I1" s="4"/>
      <c r="J1" s="4"/>
      <c r="K1" s="4"/>
      <c r="L1" s="4"/>
      <c r="M1" s="4"/>
      <c r="N1" s="4"/>
      <c r="O1" s="4"/>
      <c r="P1" s="4"/>
      <c r="Q1" s="6"/>
    </row>
    <row r="2" spans="1:17" ht="46.5" customHeight="1">
      <c r="A2" s="4"/>
      <c r="B2" s="5"/>
      <c r="C2" s="5"/>
      <c r="D2" s="5"/>
      <c r="E2" s="4"/>
      <c r="F2" s="4"/>
      <c r="G2" s="4"/>
      <c r="H2" s="4"/>
      <c r="I2" s="257" t="s">
        <v>0</v>
      </c>
      <c r="J2" s="257"/>
      <c r="K2" s="257"/>
      <c r="L2" s="257"/>
      <c r="M2" s="257"/>
      <c r="N2" s="8"/>
      <c r="O2" s="8"/>
      <c r="P2" s="8"/>
      <c r="Q2" s="9"/>
    </row>
    <row r="3" spans="1:17" ht="26.25" customHeight="1">
      <c r="A3" s="4"/>
      <c r="B3" s="5"/>
      <c r="C3" s="5"/>
      <c r="D3" s="5"/>
      <c r="E3" s="4"/>
      <c r="F3" s="4"/>
      <c r="G3" s="4"/>
      <c r="H3" s="4"/>
      <c r="I3" s="10" t="s">
        <v>474</v>
      </c>
      <c r="J3" s="10"/>
      <c r="K3" s="10"/>
      <c r="L3" s="10"/>
      <c r="M3" s="10"/>
      <c r="N3" s="10"/>
      <c r="O3" s="10"/>
      <c r="P3" s="10"/>
      <c r="Q3" s="9"/>
    </row>
    <row r="4" spans="1:17" ht="24.75" customHeight="1">
      <c r="A4" s="4"/>
      <c r="B4" s="5"/>
      <c r="C4" s="5"/>
      <c r="D4" s="5"/>
      <c r="E4" s="4"/>
      <c r="F4" s="4"/>
      <c r="G4" s="4"/>
      <c r="H4" s="4"/>
      <c r="I4" s="257" t="s">
        <v>432</v>
      </c>
      <c r="J4" s="257"/>
      <c r="K4" s="257"/>
      <c r="L4" s="257"/>
      <c r="M4" s="257"/>
      <c r="N4" s="257"/>
      <c r="O4" s="257"/>
      <c r="P4" s="257"/>
      <c r="Q4" s="257"/>
    </row>
    <row r="5" spans="1:17" ht="13.5" customHeight="1">
      <c r="A5" s="4"/>
      <c r="B5" s="5"/>
      <c r="C5" s="5"/>
      <c r="D5" s="5"/>
      <c r="E5" s="4"/>
      <c r="F5" s="4"/>
      <c r="G5" s="4"/>
      <c r="H5" s="4"/>
      <c r="I5" s="258" t="s">
        <v>1</v>
      </c>
      <c r="J5" s="258"/>
      <c r="K5" s="258"/>
      <c r="L5" s="258"/>
      <c r="M5" s="258"/>
      <c r="N5" s="7"/>
      <c r="O5" s="7"/>
      <c r="P5" s="7"/>
      <c r="Q5" s="9"/>
    </row>
    <row r="6" spans="1:17" ht="37.5" customHeight="1">
      <c r="A6" s="4"/>
      <c r="B6" s="5"/>
      <c r="C6" s="5"/>
      <c r="D6" s="5"/>
      <c r="E6" s="4"/>
      <c r="F6" s="4"/>
      <c r="G6" s="4"/>
      <c r="H6" s="4"/>
      <c r="I6" s="11"/>
      <c r="J6" s="12"/>
      <c r="K6" s="12"/>
      <c r="L6" s="12"/>
      <c r="M6" s="187"/>
      <c r="N6" s="13"/>
      <c r="O6" s="13"/>
      <c r="P6" s="13"/>
      <c r="Q6" s="250" t="s">
        <v>296</v>
      </c>
    </row>
    <row r="7" spans="1:17" ht="37.5" customHeight="1">
      <c r="A7" s="4"/>
      <c r="B7" s="5"/>
      <c r="C7" s="5"/>
      <c r="D7" s="5"/>
      <c r="E7" s="4"/>
      <c r="F7" s="4"/>
      <c r="G7" s="4"/>
      <c r="H7" s="4"/>
      <c r="I7" s="201" t="s">
        <v>309</v>
      </c>
      <c r="J7" s="193"/>
      <c r="K7" s="193"/>
      <c r="L7" s="193"/>
      <c r="M7" s="194"/>
      <c r="N7" s="195"/>
      <c r="O7" s="195"/>
      <c r="P7" s="195"/>
      <c r="Q7" s="196" t="s">
        <v>440</v>
      </c>
    </row>
    <row r="8" spans="1:17" ht="22.5" customHeight="1">
      <c r="A8" s="4"/>
      <c r="B8" s="5"/>
      <c r="C8" s="5"/>
      <c r="D8" s="5"/>
      <c r="E8" s="4"/>
      <c r="F8" s="4"/>
      <c r="G8" s="4"/>
      <c r="H8" s="4"/>
      <c r="I8" s="257" t="s">
        <v>441</v>
      </c>
      <c r="J8" s="257"/>
      <c r="K8" s="257"/>
      <c r="L8" s="257"/>
      <c r="M8" s="257"/>
      <c r="N8" s="7"/>
      <c r="O8" s="7"/>
      <c r="P8" s="7"/>
      <c r="Q8" s="9"/>
    </row>
    <row r="9" spans="1:17" ht="20.25">
      <c r="A9" s="4"/>
      <c r="B9" s="5"/>
      <c r="C9" s="5"/>
      <c r="D9" s="5"/>
      <c r="E9" s="4"/>
      <c r="F9" s="4"/>
      <c r="G9" s="4"/>
      <c r="H9" s="4"/>
      <c r="I9" s="4"/>
      <c r="J9" s="4"/>
      <c r="K9" s="4"/>
      <c r="L9" s="4"/>
      <c r="M9" s="4"/>
      <c r="N9" s="4"/>
      <c r="O9" s="4"/>
      <c r="P9" s="4"/>
      <c r="Q9" s="6"/>
    </row>
    <row r="10" spans="1:17" ht="20.25">
      <c r="A10" s="4"/>
      <c r="B10" s="5"/>
      <c r="C10" s="5"/>
      <c r="D10" s="5"/>
      <c r="E10" s="4"/>
      <c r="F10" s="4"/>
      <c r="G10" s="4"/>
      <c r="H10" s="4"/>
      <c r="I10" s="4"/>
      <c r="J10" s="4"/>
      <c r="K10" s="4"/>
      <c r="L10" s="4"/>
      <c r="M10" s="4"/>
      <c r="N10" s="4"/>
      <c r="O10" s="4"/>
      <c r="P10" s="4"/>
      <c r="Q10" s="6"/>
    </row>
    <row r="11" spans="1:17" ht="20.25">
      <c r="A11" s="4"/>
      <c r="B11" s="5"/>
      <c r="C11" s="5"/>
      <c r="D11" s="5"/>
      <c r="E11" s="4"/>
      <c r="F11" s="4"/>
      <c r="G11" s="4"/>
      <c r="H11" s="4"/>
      <c r="I11" s="4"/>
      <c r="J11" s="4"/>
      <c r="K11" s="4"/>
      <c r="L11" s="4"/>
      <c r="M11" s="4"/>
      <c r="N11" s="4"/>
      <c r="O11" s="4"/>
      <c r="P11" s="4"/>
      <c r="Q11" s="6"/>
    </row>
    <row r="12" spans="1:17" ht="20.25">
      <c r="A12" s="4"/>
      <c r="B12" s="5"/>
      <c r="C12" s="5"/>
      <c r="D12" s="5"/>
      <c r="E12" s="4"/>
      <c r="F12" s="4"/>
      <c r="G12" s="4"/>
      <c r="H12" s="4"/>
      <c r="I12" s="4"/>
      <c r="J12" s="4"/>
      <c r="K12" s="4"/>
      <c r="L12" s="4"/>
      <c r="M12" s="4"/>
      <c r="N12" s="4"/>
      <c r="O12" s="4"/>
      <c r="P12" s="4"/>
      <c r="Q12" s="6"/>
    </row>
    <row r="13" spans="1:17" ht="20.25">
      <c r="A13" s="4"/>
      <c r="B13" s="5"/>
      <c r="C13" s="5"/>
      <c r="D13" s="5"/>
      <c r="E13" s="4"/>
      <c r="F13" s="4"/>
      <c r="G13" s="4"/>
      <c r="H13" s="4"/>
      <c r="I13" s="4"/>
      <c r="J13" s="4"/>
      <c r="K13" s="4"/>
      <c r="L13" s="4"/>
      <c r="M13" s="4"/>
      <c r="N13" s="4"/>
      <c r="O13" s="4"/>
      <c r="P13" s="4"/>
      <c r="Q13" s="6"/>
    </row>
    <row r="14" spans="1:17" ht="20.25">
      <c r="A14" s="4"/>
      <c r="B14" s="5"/>
      <c r="C14" s="5"/>
      <c r="D14" s="5"/>
      <c r="E14" s="4"/>
      <c r="F14" s="4"/>
      <c r="G14" s="4"/>
      <c r="H14" s="4"/>
      <c r="I14" s="4"/>
      <c r="J14" s="4"/>
      <c r="K14" s="4"/>
      <c r="L14" s="4"/>
      <c r="M14" s="4"/>
      <c r="N14" s="4"/>
      <c r="O14" s="4"/>
      <c r="P14" s="4"/>
      <c r="Q14" s="6"/>
    </row>
    <row r="15" spans="1:17" ht="20.25">
      <c r="A15" s="4"/>
      <c r="B15" s="5"/>
      <c r="C15" s="5"/>
      <c r="D15" s="5"/>
      <c r="E15" s="4"/>
      <c r="F15" s="4"/>
      <c r="G15" s="4"/>
      <c r="H15" s="4"/>
      <c r="I15" s="4"/>
      <c r="J15" s="4"/>
      <c r="K15" s="4"/>
      <c r="L15" s="4"/>
      <c r="M15" s="4"/>
      <c r="N15" s="4"/>
      <c r="O15" s="4"/>
      <c r="P15" s="4"/>
      <c r="Q15" s="6"/>
    </row>
    <row r="16" spans="1:17" ht="20.25">
      <c r="A16" s="4"/>
      <c r="B16" s="5"/>
      <c r="C16" s="5"/>
      <c r="D16" s="5"/>
      <c r="E16" s="4"/>
      <c r="F16" s="4"/>
      <c r="G16" s="4"/>
      <c r="H16" s="4"/>
      <c r="I16" s="4"/>
      <c r="J16" s="4"/>
      <c r="K16" s="4"/>
      <c r="L16" s="4"/>
      <c r="M16" s="4"/>
      <c r="N16" s="4"/>
      <c r="O16" s="4"/>
      <c r="P16" s="4"/>
      <c r="Q16" s="6"/>
    </row>
    <row r="17" spans="1:17" ht="20.25">
      <c r="A17" s="4"/>
      <c r="B17" s="5"/>
      <c r="C17" s="5"/>
      <c r="D17" s="5"/>
      <c r="E17" s="4"/>
      <c r="F17" s="4"/>
      <c r="G17" s="4"/>
      <c r="H17" s="4"/>
      <c r="I17" s="4"/>
      <c r="J17" s="4"/>
      <c r="K17" s="4"/>
      <c r="L17" s="4"/>
      <c r="M17" s="4"/>
      <c r="N17" s="4"/>
      <c r="O17" s="4"/>
      <c r="P17" s="4"/>
      <c r="Q17" s="6"/>
    </row>
    <row r="18" spans="1:17" ht="20.25">
      <c r="A18" s="4"/>
      <c r="B18" s="5"/>
      <c r="C18" s="5"/>
      <c r="D18" s="5"/>
      <c r="E18" s="4"/>
      <c r="F18" s="4"/>
      <c r="G18" s="4"/>
      <c r="H18" s="4"/>
      <c r="I18" s="4"/>
      <c r="J18" s="4"/>
      <c r="K18" s="4"/>
      <c r="L18" s="4"/>
      <c r="M18" s="4"/>
      <c r="N18" s="4"/>
      <c r="O18" s="4"/>
      <c r="P18" s="4"/>
      <c r="Q18" s="6"/>
    </row>
    <row r="19" spans="1:17" ht="20.25">
      <c r="A19" s="4"/>
      <c r="B19" s="5"/>
      <c r="C19" s="5"/>
      <c r="D19" s="5"/>
      <c r="E19" s="4"/>
      <c r="F19" s="4"/>
      <c r="G19" s="4"/>
      <c r="H19" s="4"/>
      <c r="I19" s="4"/>
      <c r="J19" s="4"/>
      <c r="K19" s="4"/>
      <c r="L19" s="4"/>
      <c r="M19" s="4"/>
      <c r="N19" s="4"/>
      <c r="O19" s="4"/>
      <c r="P19" s="4"/>
      <c r="Q19" s="6"/>
    </row>
    <row r="20" spans="1:17" ht="20.25">
      <c r="A20" s="4"/>
      <c r="B20" s="5"/>
      <c r="C20" s="5"/>
      <c r="D20" s="5"/>
      <c r="E20" s="4"/>
      <c r="F20" s="4"/>
      <c r="G20" s="4"/>
      <c r="H20" s="4"/>
      <c r="I20" s="4"/>
      <c r="J20" s="4"/>
      <c r="K20" s="4"/>
      <c r="L20" s="4"/>
      <c r="M20" s="4"/>
      <c r="N20" s="4"/>
      <c r="O20" s="4"/>
      <c r="P20" s="4"/>
      <c r="Q20" s="6"/>
    </row>
    <row r="21" spans="1:17" ht="23.25">
      <c r="A21" s="251" t="s">
        <v>2</v>
      </c>
      <c r="B21" s="251"/>
      <c r="C21" s="251"/>
      <c r="D21" s="251"/>
      <c r="E21" s="251"/>
      <c r="F21" s="251"/>
      <c r="G21" s="251"/>
      <c r="H21" s="251"/>
      <c r="I21" s="251"/>
      <c r="J21" s="251"/>
      <c r="K21" s="251"/>
      <c r="L21" s="251"/>
      <c r="M21" s="251"/>
      <c r="N21" s="251"/>
      <c r="O21" s="251"/>
      <c r="P21" s="251"/>
      <c r="Q21" s="251"/>
    </row>
    <row r="22" spans="1:17" ht="23.25">
      <c r="A22" s="251" t="s">
        <v>3</v>
      </c>
      <c r="B22" s="251"/>
      <c r="C22" s="251"/>
      <c r="D22" s="251"/>
      <c r="E22" s="251"/>
      <c r="F22" s="251"/>
      <c r="G22" s="251"/>
      <c r="H22" s="251"/>
      <c r="I22" s="251"/>
      <c r="J22" s="251"/>
      <c r="K22" s="251"/>
      <c r="L22" s="251"/>
      <c r="M22" s="251"/>
      <c r="N22" s="251"/>
      <c r="O22" s="251"/>
      <c r="P22" s="251"/>
      <c r="Q22" s="251"/>
    </row>
    <row r="23" spans="1:17" ht="23.25">
      <c r="A23" s="252" t="s">
        <v>429</v>
      </c>
      <c r="B23" s="251"/>
      <c r="C23" s="251"/>
      <c r="D23" s="251"/>
      <c r="E23" s="251"/>
      <c r="F23" s="251"/>
      <c r="G23" s="251"/>
      <c r="H23" s="251"/>
      <c r="I23" s="251"/>
      <c r="J23" s="251"/>
      <c r="K23" s="251"/>
      <c r="L23" s="251"/>
      <c r="M23" s="251"/>
      <c r="N23" s="251"/>
      <c r="O23" s="251"/>
      <c r="P23" s="251"/>
      <c r="Q23" s="251"/>
    </row>
    <row r="24" spans="1:17" ht="23.25">
      <c r="A24" s="14"/>
      <c r="B24" s="14"/>
      <c r="C24" s="14"/>
      <c r="D24" s="14"/>
      <c r="E24" s="14"/>
      <c r="F24" s="14"/>
      <c r="G24" s="14"/>
      <c r="H24" s="14"/>
      <c r="I24" s="14"/>
      <c r="J24" s="14"/>
      <c r="K24" s="14"/>
      <c r="L24" s="14"/>
      <c r="M24" s="14"/>
      <c r="N24" s="14"/>
      <c r="O24" s="14"/>
      <c r="P24" s="14"/>
      <c r="Q24" s="15"/>
    </row>
    <row r="25" spans="1:17" ht="20.25">
      <c r="A25" s="16"/>
      <c r="B25" s="5"/>
      <c r="C25" s="5"/>
      <c r="D25" s="5"/>
      <c r="E25" s="16"/>
      <c r="F25" s="16"/>
      <c r="G25" s="16"/>
      <c r="H25" s="16"/>
      <c r="I25" s="16"/>
      <c r="J25" s="16"/>
      <c r="K25" s="16"/>
      <c r="L25" s="16"/>
      <c r="M25" s="16"/>
      <c r="N25" s="16"/>
      <c r="O25" s="16"/>
      <c r="P25" s="16"/>
      <c r="Q25" s="17"/>
    </row>
    <row r="26" spans="1:17" ht="18" customHeight="1">
      <c r="A26" s="16" t="s">
        <v>4</v>
      </c>
      <c r="B26" s="5"/>
      <c r="C26" s="5"/>
      <c r="D26" s="5"/>
      <c r="E26" s="16"/>
      <c r="F26" s="16"/>
      <c r="G26" s="16"/>
      <c r="H26" s="16"/>
      <c r="I26" s="16"/>
      <c r="J26" s="16"/>
      <c r="K26" s="16"/>
      <c r="L26" s="16"/>
      <c r="M26" s="16"/>
      <c r="N26" s="16"/>
      <c r="O26" s="16"/>
      <c r="P26" s="16"/>
      <c r="Q26" s="17"/>
    </row>
    <row r="27" spans="1:17" ht="23.25">
      <c r="A27" s="16" t="s">
        <v>5</v>
      </c>
      <c r="B27" s="5"/>
      <c r="C27" s="18" t="s">
        <v>475</v>
      </c>
      <c r="D27" s="19"/>
      <c r="E27" s="20"/>
      <c r="F27" s="20"/>
      <c r="G27" s="20"/>
      <c r="H27" s="20"/>
      <c r="I27" s="20"/>
      <c r="J27" s="20"/>
      <c r="K27" s="20"/>
      <c r="L27" s="20"/>
      <c r="M27" s="20"/>
      <c r="N27" s="20"/>
      <c r="O27" s="20"/>
      <c r="P27" s="20"/>
      <c r="Q27" s="21"/>
    </row>
    <row r="28" spans="1:17" ht="20.25">
      <c r="A28" s="16"/>
      <c r="B28" s="5"/>
      <c r="C28" s="5"/>
      <c r="D28" s="5"/>
      <c r="E28" s="16"/>
      <c r="F28" s="16"/>
      <c r="G28" s="16"/>
      <c r="H28" s="16"/>
      <c r="I28" s="16"/>
      <c r="J28" s="16"/>
      <c r="K28" s="16"/>
      <c r="L28" s="16"/>
      <c r="M28" s="16"/>
      <c r="N28" s="16"/>
      <c r="O28" s="16"/>
      <c r="P28" s="16"/>
      <c r="Q28" s="17"/>
    </row>
    <row r="29" spans="1:17" ht="22.5" customHeight="1">
      <c r="A29" s="16" t="s">
        <v>6</v>
      </c>
      <c r="B29" s="18" t="s">
        <v>430</v>
      </c>
      <c r="C29" s="19"/>
      <c r="D29" s="19"/>
      <c r="E29" s="20"/>
      <c r="F29" s="20"/>
      <c r="G29" s="20"/>
      <c r="H29" s="20"/>
      <c r="I29" s="20"/>
      <c r="J29" s="20"/>
      <c r="K29" s="20"/>
      <c r="L29" s="20"/>
      <c r="M29" s="20"/>
      <c r="N29" s="16"/>
      <c r="O29" s="16"/>
      <c r="P29" s="16"/>
      <c r="Q29" s="17"/>
    </row>
    <row r="30" spans="1:17" ht="20.25">
      <c r="A30" s="16"/>
      <c r="B30" s="5"/>
      <c r="C30" s="5"/>
      <c r="D30" s="5"/>
      <c r="E30" s="16"/>
      <c r="F30" s="16"/>
      <c r="G30" s="16"/>
      <c r="H30" s="16"/>
      <c r="I30" s="16"/>
      <c r="J30" s="16"/>
      <c r="K30" s="16"/>
      <c r="L30" s="16"/>
      <c r="M30" s="16"/>
      <c r="N30" s="16"/>
      <c r="O30" s="16"/>
      <c r="P30" s="16"/>
      <c r="Q30" s="17"/>
    </row>
    <row r="31" spans="1:17" ht="18" customHeight="1">
      <c r="A31" s="22" t="s">
        <v>7</v>
      </c>
      <c r="E31" s="22"/>
      <c r="F31" s="22"/>
      <c r="G31" s="22"/>
      <c r="H31" s="22"/>
      <c r="I31" s="22"/>
      <c r="J31" s="22"/>
      <c r="K31" s="22"/>
      <c r="L31" s="22"/>
      <c r="M31" s="22"/>
      <c r="N31" s="22"/>
      <c r="O31" s="22"/>
      <c r="P31" s="22"/>
      <c r="Q31" s="23"/>
    </row>
    <row r="32" spans="1:17" customFormat="1" ht="15" hidden="1">
      <c r="A32" s="24"/>
      <c r="B32" s="25"/>
      <c r="C32" s="25"/>
      <c r="D32" s="25"/>
      <c r="E32" s="25"/>
      <c r="F32" s="253"/>
      <c r="G32" s="26"/>
      <c r="H32" s="26"/>
      <c r="I32" s="25"/>
      <c r="J32" s="253"/>
      <c r="K32" s="26"/>
      <c r="L32" s="26"/>
      <c r="M32" s="25"/>
      <c r="N32" s="253"/>
      <c r="O32" s="26"/>
      <c r="P32" s="26"/>
      <c r="Q32" s="27"/>
    </row>
    <row r="33" spans="1:17" customFormat="1" ht="45" hidden="1">
      <c r="A33" s="24" t="s">
        <v>8</v>
      </c>
      <c r="B33" s="25">
        <v>2620</v>
      </c>
      <c r="C33" s="25">
        <v>242</v>
      </c>
      <c r="D33" s="25"/>
      <c r="E33" s="25"/>
      <c r="F33" s="253"/>
      <c r="G33" s="26"/>
      <c r="H33" s="26"/>
      <c r="I33" s="25"/>
      <c r="J33" s="253"/>
      <c r="K33" s="26"/>
      <c r="L33" s="26"/>
      <c r="M33" s="25"/>
      <c r="N33" s="253"/>
      <c r="O33" s="26"/>
      <c r="P33" s="26"/>
      <c r="Q33" s="27"/>
    </row>
    <row r="34" spans="1:17" customFormat="1" ht="22.5" hidden="1" customHeight="1">
      <c r="A34" s="254" t="s">
        <v>9</v>
      </c>
      <c r="B34" s="255">
        <v>2630</v>
      </c>
      <c r="C34" s="255">
        <v>243</v>
      </c>
      <c r="D34" s="255"/>
      <c r="E34" s="255"/>
      <c r="F34" s="253"/>
      <c r="G34" s="26"/>
      <c r="H34" s="26"/>
      <c r="I34" s="255"/>
      <c r="J34" s="253"/>
      <c r="K34" s="26"/>
      <c r="L34" s="26"/>
      <c r="M34" s="255"/>
      <c r="N34" s="253"/>
      <c r="O34" s="26"/>
      <c r="P34" s="26"/>
      <c r="Q34" s="256"/>
    </row>
    <row r="35" spans="1:17" customFormat="1" ht="22.5" hidden="1" customHeight="1">
      <c r="A35" s="254"/>
      <c r="B35" s="255"/>
      <c r="C35" s="255"/>
      <c r="D35" s="255"/>
      <c r="E35" s="255"/>
      <c r="F35" s="26"/>
      <c r="G35" s="26"/>
      <c r="H35" s="26"/>
      <c r="I35" s="255"/>
      <c r="J35" s="26"/>
      <c r="K35" s="26"/>
      <c r="L35" s="26"/>
      <c r="M35" s="255"/>
      <c r="N35" s="26"/>
      <c r="O35" s="26"/>
      <c r="P35" s="26"/>
      <c r="Q35" s="256"/>
    </row>
  </sheetData>
  <mergeCells count="18">
    <mergeCell ref="I2:M2"/>
    <mergeCell ref="I4:Q4"/>
    <mergeCell ref="I5:M5"/>
    <mergeCell ref="I8:M8"/>
    <mergeCell ref="A21:Q21"/>
    <mergeCell ref="A22:Q22"/>
    <mergeCell ref="A23:Q23"/>
    <mergeCell ref="F32:F34"/>
    <mergeCell ref="J32:J34"/>
    <mergeCell ref="N32:N34"/>
    <mergeCell ref="A34:A35"/>
    <mergeCell ref="B34:B35"/>
    <mergeCell ref="C34:C35"/>
    <mergeCell ref="D34:D35"/>
    <mergeCell ref="E34:E35"/>
    <mergeCell ref="I34:I35"/>
    <mergeCell ref="M34:M35"/>
    <mergeCell ref="Q34:Q35"/>
  </mergeCells>
  <hyperlinks>
    <hyperlink ref="A22" location="_edn1" display="(на 2021г. и плановый период 2022 и 2023 годов)"/>
    <hyperlink ref="A23" location="_edn2" display="от «__»__________2021г."/>
  </hyperlinks>
  <pageMargins left="0.98425196850393704" right="0.39370078740157483" top="0.74803149606299213" bottom="0.74803149606299213" header="0.31496062992125984" footer="0.31496062992125984"/>
  <pageSetup paperSize="9" scale="49"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workbookViewId="0">
      <selection activeCell="A29" sqref="A29"/>
    </sheetView>
  </sheetViews>
  <sheetFormatPr defaultRowHeight="16.5" customHeight="1"/>
  <cols>
    <col min="1" max="1" width="67.140625" style="28" bestFit="1" customWidth="1"/>
    <col min="2" max="2" width="8.7109375" style="28" bestFit="1" customWidth="1"/>
    <col min="3" max="3" width="14.28515625" style="28" bestFit="1" customWidth="1"/>
    <col min="4" max="4" width="11" style="28" bestFit="1" customWidth="1"/>
    <col min="5" max="5" width="14.7109375" style="28" bestFit="1" customWidth="1"/>
    <col min="6" max="6" width="15.5703125" style="28" bestFit="1" customWidth="1"/>
    <col min="7" max="7" width="15.85546875" style="28" bestFit="1" customWidth="1"/>
    <col min="8" max="8" width="12.7109375" style="28" bestFit="1" customWidth="1"/>
    <col min="9" max="9" width="10.42578125" style="28" bestFit="1" customWidth="1"/>
    <col min="10" max="10" width="10" style="28" bestFit="1" customWidth="1"/>
    <col min="11" max="15" width="8" style="28" bestFit="1" customWidth="1"/>
    <col min="16" max="16" width="9.140625" style="28" bestFit="1"/>
    <col min="17" max="16384" width="9.140625" style="28"/>
  </cols>
  <sheetData>
    <row r="1" spans="1:8" ht="16.5" customHeight="1">
      <c r="A1" s="259" t="s">
        <v>10</v>
      </c>
      <c r="B1" s="259"/>
      <c r="C1" s="259"/>
      <c r="D1" s="259"/>
      <c r="E1" s="259"/>
      <c r="F1" s="259"/>
      <c r="G1" s="259"/>
      <c r="H1" s="259"/>
    </row>
    <row r="2" spans="1:8" ht="16.5" customHeight="1">
      <c r="A2" s="29"/>
      <c r="B2" s="29"/>
      <c r="C2" s="29"/>
      <c r="D2" s="29"/>
      <c r="E2" s="29"/>
      <c r="F2" s="29"/>
      <c r="G2" s="29"/>
      <c r="H2" s="29"/>
    </row>
    <row r="3" spans="1:8" ht="16.5" customHeight="1">
      <c r="A3" s="260" t="s">
        <v>11</v>
      </c>
      <c r="B3" s="261" t="s">
        <v>12</v>
      </c>
      <c r="C3" s="261" t="s">
        <v>13</v>
      </c>
      <c r="D3" s="261" t="s">
        <v>14</v>
      </c>
      <c r="E3" s="260" t="s">
        <v>15</v>
      </c>
      <c r="F3" s="260"/>
      <c r="G3" s="260"/>
      <c r="H3" s="260"/>
    </row>
    <row r="4" spans="1:8" ht="16.5" customHeight="1">
      <c r="A4" s="260"/>
      <c r="B4" s="261"/>
      <c r="C4" s="261"/>
      <c r="D4" s="261"/>
      <c r="E4" s="30" t="s">
        <v>16</v>
      </c>
      <c r="F4" s="30" t="s">
        <v>17</v>
      </c>
      <c r="G4" s="30" t="s">
        <v>18</v>
      </c>
      <c r="H4" s="261" t="s">
        <v>19</v>
      </c>
    </row>
    <row r="5" spans="1:8" ht="48.75" customHeight="1">
      <c r="A5" s="260"/>
      <c r="B5" s="261"/>
      <c r="C5" s="261"/>
      <c r="D5" s="261"/>
      <c r="E5" s="31" t="s">
        <v>20</v>
      </c>
      <c r="F5" s="31" t="s">
        <v>21</v>
      </c>
      <c r="G5" s="31" t="s">
        <v>22</v>
      </c>
      <c r="H5" s="261"/>
    </row>
    <row r="6" spans="1:8" ht="16.5" customHeight="1">
      <c r="A6" s="32" t="s">
        <v>23</v>
      </c>
      <c r="B6" s="32" t="s">
        <v>24</v>
      </c>
      <c r="C6" s="32" t="s">
        <v>25</v>
      </c>
      <c r="D6" s="32" t="s">
        <v>26</v>
      </c>
      <c r="E6" s="32" t="s">
        <v>27</v>
      </c>
      <c r="F6" s="32" t="s">
        <v>28</v>
      </c>
      <c r="G6" s="32" t="s">
        <v>29</v>
      </c>
      <c r="H6" s="32" t="s">
        <v>30</v>
      </c>
    </row>
    <row r="7" spans="1:8" ht="16.5" customHeight="1">
      <c r="A7" s="33" t="s">
        <v>31</v>
      </c>
      <c r="B7" s="34" t="s">
        <v>32</v>
      </c>
      <c r="C7" s="34" t="s">
        <v>33</v>
      </c>
      <c r="D7" s="34" t="s">
        <v>33</v>
      </c>
      <c r="E7" s="35">
        <v>1168536.1599999999</v>
      </c>
      <c r="F7" s="35">
        <v>0</v>
      </c>
      <c r="G7" s="35">
        <v>0</v>
      </c>
      <c r="H7" s="35"/>
    </row>
    <row r="8" spans="1:8" ht="16.5" customHeight="1">
      <c r="A8" s="33" t="s">
        <v>34</v>
      </c>
      <c r="B8" s="34" t="s">
        <v>35</v>
      </c>
      <c r="C8" s="34" t="s">
        <v>33</v>
      </c>
      <c r="D8" s="34" t="s">
        <v>33</v>
      </c>
      <c r="E8" s="35">
        <v>0</v>
      </c>
      <c r="F8" s="35">
        <v>0</v>
      </c>
      <c r="G8" s="35">
        <v>0</v>
      </c>
      <c r="H8" s="35"/>
    </row>
    <row r="9" spans="1:8" ht="16.5" customHeight="1">
      <c r="A9" s="36" t="s">
        <v>36</v>
      </c>
      <c r="B9" s="37" t="s">
        <v>37</v>
      </c>
      <c r="C9" s="37" t="s">
        <v>38</v>
      </c>
      <c r="D9" s="38" t="s">
        <v>38</v>
      </c>
      <c r="E9" s="35">
        <v>76883851.019999996</v>
      </c>
      <c r="F9" s="35">
        <v>59214283.899999999</v>
      </c>
      <c r="G9" s="35">
        <v>59344802.270000003</v>
      </c>
      <c r="H9" s="35">
        <v>0</v>
      </c>
    </row>
    <row r="10" spans="1:8" ht="16.5" customHeight="1">
      <c r="A10" s="39" t="s">
        <v>39</v>
      </c>
      <c r="B10" s="34" t="s">
        <v>40</v>
      </c>
      <c r="C10" s="34" t="s">
        <v>41</v>
      </c>
      <c r="D10" s="38" t="s">
        <v>38</v>
      </c>
      <c r="E10" s="35">
        <v>76807010.780000001</v>
      </c>
      <c r="F10" s="35">
        <v>59209483.899999999</v>
      </c>
      <c r="G10" s="35">
        <v>59337602.270000003</v>
      </c>
      <c r="H10" s="35">
        <v>0</v>
      </c>
    </row>
    <row r="11" spans="1:8" ht="16.5" customHeight="1">
      <c r="A11" s="40" t="s">
        <v>42</v>
      </c>
      <c r="B11" s="34"/>
      <c r="C11" s="34"/>
      <c r="D11" s="38"/>
      <c r="E11" s="35"/>
      <c r="F11" s="35"/>
      <c r="G11" s="35"/>
      <c r="H11" s="35"/>
    </row>
    <row r="12" spans="1:8" ht="42" customHeight="1">
      <c r="A12" s="40" t="s">
        <v>43</v>
      </c>
      <c r="B12" s="34" t="s">
        <v>44</v>
      </c>
      <c r="C12" s="34" t="s">
        <v>41</v>
      </c>
      <c r="D12" s="38" t="s">
        <v>38</v>
      </c>
      <c r="E12" s="35">
        <v>64105760.780000001</v>
      </c>
      <c r="F12" s="35">
        <v>46508233.899999999</v>
      </c>
      <c r="G12" s="35">
        <v>46636352.270000003</v>
      </c>
      <c r="H12" s="35">
        <v>0</v>
      </c>
    </row>
    <row r="13" spans="1:8" ht="16.5" customHeight="1">
      <c r="A13" s="41" t="s">
        <v>45</v>
      </c>
      <c r="B13" s="38" t="s">
        <v>46</v>
      </c>
      <c r="C13" s="38" t="s">
        <v>41</v>
      </c>
      <c r="D13" s="38" t="s">
        <v>38</v>
      </c>
      <c r="E13" s="42">
        <v>12701250</v>
      </c>
      <c r="F13" s="42">
        <v>12701250</v>
      </c>
      <c r="G13" s="42">
        <v>12701250</v>
      </c>
      <c r="H13" s="35">
        <v>0</v>
      </c>
    </row>
    <row r="14" spans="1:8" ht="16.5" customHeight="1">
      <c r="A14" s="41" t="s">
        <v>47</v>
      </c>
      <c r="B14" s="38" t="s">
        <v>48</v>
      </c>
      <c r="C14" s="38" t="s">
        <v>49</v>
      </c>
      <c r="D14" s="38" t="s">
        <v>38</v>
      </c>
      <c r="E14" s="42">
        <v>52297.49</v>
      </c>
      <c r="F14" s="42">
        <v>4800</v>
      </c>
      <c r="G14" s="42">
        <v>7200</v>
      </c>
      <c r="H14" s="35">
        <v>0</v>
      </c>
    </row>
    <row r="15" spans="1:8" ht="16.5" customHeight="1">
      <c r="A15" s="41" t="s">
        <v>50</v>
      </c>
      <c r="B15" s="38" t="s">
        <v>51</v>
      </c>
      <c r="C15" s="38" t="s">
        <v>49</v>
      </c>
      <c r="D15" s="38" t="s">
        <v>38</v>
      </c>
      <c r="E15" s="42">
        <v>51097.49</v>
      </c>
      <c r="F15" s="42">
        <v>0</v>
      </c>
      <c r="G15" s="42">
        <v>0</v>
      </c>
      <c r="H15" s="35">
        <v>0</v>
      </c>
    </row>
    <row r="16" spans="1:8" ht="16.5" customHeight="1">
      <c r="A16" s="41" t="s">
        <v>50</v>
      </c>
      <c r="B16" s="38" t="s">
        <v>51</v>
      </c>
      <c r="C16" s="38" t="s">
        <v>49</v>
      </c>
      <c r="D16" s="38" t="s">
        <v>38</v>
      </c>
      <c r="E16" s="42">
        <v>1200</v>
      </c>
      <c r="F16" s="42">
        <v>4800</v>
      </c>
      <c r="G16" s="42">
        <v>7200</v>
      </c>
      <c r="H16" s="35">
        <v>0</v>
      </c>
    </row>
    <row r="17" spans="1:8" ht="16.5" customHeight="1">
      <c r="A17" s="41" t="s">
        <v>52</v>
      </c>
      <c r="B17" s="38" t="s">
        <v>53</v>
      </c>
      <c r="C17" s="38" t="s">
        <v>38</v>
      </c>
      <c r="D17" s="38" t="s">
        <v>38</v>
      </c>
      <c r="E17" s="42">
        <v>24542.75</v>
      </c>
      <c r="F17" s="42">
        <v>0</v>
      </c>
      <c r="G17" s="42">
        <v>0</v>
      </c>
      <c r="H17" s="35">
        <v>0</v>
      </c>
    </row>
    <row r="18" spans="1:8" ht="16.5" customHeight="1">
      <c r="A18" s="41" t="s">
        <v>54</v>
      </c>
      <c r="B18" s="38" t="s">
        <v>55</v>
      </c>
      <c r="C18" s="38" t="s">
        <v>38</v>
      </c>
      <c r="D18" s="38" t="s">
        <v>38</v>
      </c>
      <c r="E18" s="42">
        <v>24542.75</v>
      </c>
      <c r="F18" s="42">
        <v>0</v>
      </c>
      <c r="G18" s="42">
        <v>0</v>
      </c>
      <c r="H18" s="35">
        <v>0</v>
      </c>
    </row>
    <row r="19" spans="1:8" ht="34.5" customHeight="1">
      <c r="A19" s="41" t="s">
        <v>56</v>
      </c>
      <c r="B19" s="38" t="s">
        <v>57</v>
      </c>
      <c r="C19" s="38" t="s">
        <v>58</v>
      </c>
      <c r="D19" s="38" t="s">
        <v>38</v>
      </c>
      <c r="E19" s="42">
        <v>24542.75</v>
      </c>
      <c r="F19" s="42">
        <v>0</v>
      </c>
      <c r="G19" s="42">
        <v>0</v>
      </c>
      <c r="H19" s="35">
        <v>0</v>
      </c>
    </row>
    <row r="20" spans="1:8" ht="16.5" customHeight="1">
      <c r="A20" s="36" t="s">
        <v>59</v>
      </c>
      <c r="B20" s="37" t="s">
        <v>60</v>
      </c>
      <c r="C20" s="37" t="s">
        <v>38</v>
      </c>
      <c r="D20" s="38" t="s">
        <v>38</v>
      </c>
      <c r="E20" s="35">
        <v>78052387.180000007</v>
      </c>
      <c r="F20" s="35">
        <v>59214283.899999999</v>
      </c>
      <c r="G20" s="35">
        <v>59344802.270000003</v>
      </c>
      <c r="H20" s="35">
        <v>0</v>
      </c>
    </row>
    <row r="21" spans="1:8" ht="16.5" customHeight="1">
      <c r="A21" s="41" t="s">
        <v>61</v>
      </c>
      <c r="B21" s="38" t="s">
        <v>62</v>
      </c>
      <c r="C21" s="38" t="s">
        <v>38</v>
      </c>
      <c r="D21" s="38" t="s">
        <v>38</v>
      </c>
      <c r="E21" s="42">
        <v>51322096.859999999</v>
      </c>
      <c r="F21" s="42">
        <v>44092918.710000001</v>
      </c>
      <c r="G21" s="42">
        <v>44354159.509999998</v>
      </c>
      <c r="H21" s="35">
        <v>0</v>
      </c>
    </row>
    <row r="22" spans="1:8" ht="16.5" customHeight="1">
      <c r="A22" s="41" t="s">
        <v>63</v>
      </c>
      <c r="B22" s="38" t="s">
        <v>64</v>
      </c>
      <c r="C22" s="38" t="s">
        <v>65</v>
      </c>
      <c r="D22" s="38" t="s">
        <v>38</v>
      </c>
      <c r="E22" s="42">
        <v>37924589.600000001</v>
      </c>
      <c r="F22" s="42">
        <v>32368116.829999998</v>
      </c>
      <c r="G22" s="42">
        <v>32468524.530000001</v>
      </c>
      <c r="H22" s="35">
        <v>0</v>
      </c>
    </row>
    <row r="23" spans="1:8" ht="16.5" customHeight="1">
      <c r="A23" s="41" t="s">
        <v>66</v>
      </c>
      <c r="B23" s="38" t="s">
        <v>67</v>
      </c>
      <c r="C23" s="38" t="s">
        <v>65</v>
      </c>
      <c r="D23" s="38" t="s">
        <v>68</v>
      </c>
      <c r="E23" s="42">
        <v>4918649.08</v>
      </c>
      <c r="F23" s="42">
        <v>5045709.93</v>
      </c>
      <c r="G23" s="42">
        <v>5207036.58</v>
      </c>
      <c r="H23" s="35">
        <v>0</v>
      </c>
    </row>
    <row r="24" spans="1:8" ht="16.5" customHeight="1">
      <c r="A24" s="41" t="s">
        <v>66</v>
      </c>
      <c r="B24" s="38" t="s">
        <v>67</v>
      </c>
      <c r="C24" s="38" t="s">
        <v>65</v>
      </c>
      <c r="D24" s="38" t="s">
        <v>68</v>
      </c>
      <c r="E24" s="42">
        <v>10000</v>
      </c>
      <c r="F24" s="42">
        <v>8000</v>
      </c>
      <c r="G24" s="42">
        <v>3000</v>
      </c>
      <c r="H24" s="35">
        <v>0</v>
      </c>
    </row>
    <row r="25" spans="1:8" ht="16.5" customHeight="1">
      <c r="A25" s="41" t="s">
        <v>66</v>
      </c>
      <c r="B25" s="38" t="s">
        <v>67</v>
      </c>
      <c r="C25" s="38" t="s">
        <v>65</v>
      </c>
      <c r="D25" s="38" t="s">
        <v>68</v>
      </c>
      <c r="E25" s="42">
        <v>32780340.52</v>
      </c>
      <c r="F25" s="42">
        <v>27186806.899999999</v>
      </c>
      <c r="G25" s="42">
        <v>27124887.949999999</v>
      </c>
      <c r="H25" s="35">
        <v>0</v>
      </c>
    </row>
    <row r="26" spans="1:8" ht="16.5" customHeight="1">
      <c r="A26" s="41" t="s">
        <v>66</v>
      </c>
      <c r="B26" s="38" t="s">
        <v>67</v>
      </c>
      <c r="C26" s="38" t="s">
        <v>65</v>
      </c>
      <c r="D26" s="38" t="s">
        <v>68</v>
      </c>
      <c r="E26" s="42">
        <v>128000</v>
      </c>
      <c r="F26" s="42">
        <v>88000</v>
      </c>
      <c r="G26" s="42">
        <v>94000</v>
      </c>
      <c r="H26" s="35">
        <v>0</v>
      </c>
    </row>
    <row r="27" spans="1:8" ht="16.5" customHeight="1">
      <c r="A27" s="41" t="s">
        <v>66</v>
      </c>
      <c r="B27" s="38" t="s">
        <v>69</v>
      </c>
      <c r="C27" s="38" t="s">
        <v>65</v>
      </c>
      <c r="D27" s="38" t="s">
        <v>70</v>
      </c>
      <c r="E27" s="42">
        <v>17800</v>
      </c>
      <c r="F27" s="42">
        <v>19800</v>
      </c>
      <c r="G27" s="42">
        <v>19800</v>
      </c>
      <c r="H27" s="35">
        <v>0</v>
      </c>
    </row>
    <row r="28" spans="1:8" ht="16.5" customHeight="1">
      <c r="A28" s="41" t="s">
        <v>66</v>
      </c>
      <c r="B28" s="38" t="s">
        <v>69</v>
      </c>
      <c r="C28" s="38" t="s">
        <v>65</v>
      </c>
      <c r="D28" s="38" t="s">
        <v>70</v>
      </c>
      <c r="E28" s="42">
        <v>69800</v>
      </c>
      <c r="F28" s="42">
        <v>19800</v>
      </c>
      <c r="G28" s="42">
        <v>19800</v>
      </c>
      <c r="H28" s="35">
        <v>0</v>
      </c>
    </row>
    <row r="29" spans="1:8" ht="16.5" customHeight="1">
      <c r="A29" s="41" t="s">
        <v>71</v>
      </c>
      <c r="B29" s="38" t="s">
        <v>72</v>
      </c>
      <c r="C29" s="38" t="s">
        <v>73</v>
      </c>
      <c r="D29" s="38" t="s">
        <v>38</v>
      </c>
      <c r="E29" s="42">
        <v>2155061</v>
      </c>
      <c r="F29" s="42">
        <v>2097795.75</v>
      </c>
      <c r="G29" s="42">
        <v>2217850.75</v>
      </c>
      <c r="H29" s="35">
        <v>0</v>
      </c>
    </row>
    <row r="30" spans="1:8" ht="16.5" customHeight="1">
      <c r="A30" s="41" t="s">
        <v>74</v>
      </c>
      <c r="B30" s="38" t="s">
        <v>75</v>
      </c>
      <c r="C30" s="38" t="s">
        <v>73</v>
      </c>
      <c r="D30" s="38" t="s">
        <v>76</v>
      </c>
      <c r="E30" s="42">
        <v>238500</v>
      </c>
      <c r="F30" s="42">
        <v>243000</v>
      </c>
      <c r="G30" s="42">
        <v>243000</v>
      </c>
      <c r="H30" s="35">
        <v>0</v>
      </c>
    </row>
    <row r="31" spans="1:8" ht="16.5" customHeight="1">
      <c r="A31" s="41" t="s">
        <v>74</v>
      </c>
      <c r="B31" s="38" t="s">
        <v>75</v>
      </c>
      <c r="C31" s="38" t="s">
        <v>73</v>
      </c>
      <c r="D31" s="38" t="s">
        <v>77</v>
      </c>
      <c r="E31" s="42">
        <v>140000</v>
      </c>
      <c r="F31" s="42">
        <v>100000</v>
      </c>
      <c r="G31" s="42">
        <v>140000</v>
      </c>
      <c r="H31" s="35">
        <v>0</v>
      </c>
    </row>
    <row r="32" spans="1:8" ht="16.5" customHeight="1">
      <c r="A32" s="41" t="s">
        <v>74</v>
      </c>
      <c r="B32" s="38" t="s">
        <v>75</v>
      </c>
      <c r="C32" s="38" t="s">
        <v>73</v>
      </c>
      <c r="D32" s="38" t="s">
        <v>77</v>
      </c>
      <c r="E32" s="42">
        <v>960000</v>
      </c>
      <c r="F32" s="42">
        <v>880000</v>
      </c>
      <c r="G32" s="42">
        <v>960000</v>
      </c>
      <c r="H32" s="35">
        <v>0</v>
      </c>
    </row>
    <row r="33" spans="1:8" ht="16.5" customHeight="1">
      <c r="A33" s="41" t="s">
        <v>74</v>
      </c>
      <c r="B33" s="38" t="s">
        <v>75</v>
      </c>
      <c r="C33" s="38" t="s">
        <v>73</v>
      </c>
      <c r="D33" s="38" t="s">
        <v>78</v>
      </c>
      <c r="E33" s="42">
        <v>750321</v>
      </c>
      <c r="F33" s="42">
        <v>764478</v>
      </c>
      <c r="G33" s="42">
        <v>764478</v>
      </c>
      <c r="H33" s="35">
        <v>0</v>
      </c>
    </row>
    <row r="34" spans="1:8" ht="16.5" customHeight="1">
      <c r="A34" s="41" t="s">
        <v>74</v>
      </c>
      <c r="B34" s="38" t="s">
        <v>75</v>
      </c>
      <c r="C34" s="38" t="s">
        <v>73</v>
      </c>
      <c r="D34" s="38" t="s">
        <v>78</v>
      </c>
      <c r="E34" s="42">
        <v>10000</v>
      </c>
      <c r="F34" s="42">
        <v>0</v>
      </c>
      <c r="G34" s="42">
        <v>0</v>
      </c>
      <c r="H34" s="35">
        <v>0</v>
      </c>
    </row>
    <row r="35" spans="1:8" ht="16.5" customHeight="1">
      <c r="A35" s="41" t="s">
        <v>74</v>
      </c>
      <c r="B35" s="38" t="s">
        <v>75</v>
      </c>
      <c r="C35" s="38" t="s">
        <v>73</v>
      </c>
      <c r="D35" s="38" t="s">
        <v>70</v>
      </c>
      <c r="E35" s="42">
        <v>1800</v>
      </c>
      <c r="F35" s="42">
        <v>1800</v>
      </c>
      <c r="G35" s="42">
        <v>900</v>
      </c>
      <c r="H35" s="35">
        <v>0</v>
      </c>
    </row>
    <row r="36" spans="1:8" ht="16.5" customHeight="1">
      <c r="A36" s="41" t="s">
        <v>74</v>
      </c>
      <c r="B36" s="38" t="s">
        <v>75</v>
      </c>
      <c r="C36" s="38" t="s">
        <v>73</v>
      </c>
      <c r="D36" s="38" t="s">
        <v>70</v>
      </c>
      <c r="E36" s="42">
        <v>53240</v>
      </c>
      <c r="F36" s="42">
        <v>103717.75</v>
      </c>
      <c r="G36" s="42">
        <v>102272.75</v>
      </c>
      <c r="H36" s="35">
        <v>0</v>
      </c>
    </row>
    <row r="37" spans="1:8" ht="16.5" customHeight="1">
      <c r="A37" s="41" t="s">
        <v>74</v>
      </c>
      <c r="B37" s="38" t="s">
        <v>75</v>
      </c>
      <c r="C37" s="38" t="s">
        <v>73</v>
      </c>
      <c r="D37" s="38" t="s">
        <v>70</v>
      </c>
      <c r="E37" s="42">
        <v>1200</v>
      </c>
      <c r="F37" s="42">
        <v>4800</v>
      </c>
      <c r="G37" s="42">
        <v>7200</v>
      </c>
      <c r="H37" s="35">
        <v>0</v>
      </c>
    </row>
    <row r="38" spans="1:8" ht="16.5" customHeight="1">
      <c r="A38" s="41" t="s">
        <v>79</v>
      </c>
      <c r="B38" s="38" t="s">
        <v>80</v>
      </c>
      <c r="C38" s="38" t="s">
        <v>81</v>
      </c>
      <c r="D38" s="38" t="s">
        <v>38</v>
      </c>
      <c r="E38" s="42">
        <v>11242446.26</v>
      </c>
      <c r="F38" s="42">
        <v>9627006.1300000008</v>
      </c>
      <c r="G38" s="42">
        <v>9667784.2300000004</v>
      </c>
      <c r="H38" s="35">
        <v>0</v>
      </c>
    </row>
    <row r="39" spans="1:8" ht="16.5" customHeight="1">
      <c r="A39" s="41" t="s">
        <v>82</v>
      </c>
      <c r="B39" s="38" t="s">
        <v>83</v>
      </c>
      <c r="C39" s="38" t="s">
        <v>81</v>
      </c>
      <c r="D39" s="38" t="s">
        <v>84</v>
      </c>
      <c r="E39" s="42">
        <v>1437646.13</v>
      </c>
      <c r="F39" s="42">
        <v>1450913.69</v>
      </c>
      <c r="G39" s="42">
        <v>1533302.43</v>
      </c>
      <c r="H39" s="35">
        <v>0</v>
      </c>
    </row>
    <row r="40" spans="1:8" ht="16.5" customHeight="1">
      <c r="A40" s="41" t="s">
        <v>82</v>
      </c>
      <c r="B40" s="38" t="s">
        <v>83</v>
      </c>
      <c r="C40" s="38" t="s">
        <v>81</v>
      </c>
      <c r="D40" s="38" t="s">
        <v>84</v>
      </c>
      <c r="E40" s="42">
        <v>17516</v>
      </c>
      <c r="F40" s="42">
        <v>5436</v>
      </c>
      <c r="G40" s="42">
        <v>7248</v>
      </c>
      <c r="H40" s="35">
        <v>0</v>
      </c>
    </row>
    <row r="41" spans="1:8" ht="16.5" customHeight="1">
      <c r="A41" s="41" t="s">
        <v>82</v>
      </c>
      <c r="B41" s="38" t="s">
        <v>83</v>
      </c>
      <c r="C41" s="38" t="s">
        <v>81</v>
      </c>
      <c r="D41" s="38" t="s">
        <v>84</v>
      </c>
      <c r="E41" s="42">
        <v>9756045.25</v>
      </c>
      <c r="F41" s="42">
        <v>8142293.2800000003</v>
      </c>
      <c r="G41" s="42">
        <v>8098921.9800000004</v>
      </c>
      <c r="H41" s="35">
        <v>0</v>
      </c>
    </row>
    <row r="42" spans="1:8" ht="16.5" customHeight="1">
      <c r="A42" s="41" t="s">
        <v>82</v>
      </c>
      <c r="B42" s="38" t="s">
        <v>83</v>
      </c>
      <c r="C42" s="38" t="s">
        <v>81</v>
      </c>
      <c r="D42" s="38" t="s">
        <v>70</v>
      </c>
      <c r="E42" s="42">
        <v>31238.880000000001</v>
      </c>
      <c r="F42" s="42">
        <v>28363.16</v>
      </c>
      <c r="G42" s="42">
        <v>28311.82</v>
      </c>
      <c r="H42" s="35">
        <v>0</v>
      </c>
    </row>
    <row r="43" spans="1:8" ht="16.5" customHeight="1">
      <c r="A43" s="41" t="s">
        <v>85</v>
      </c>
      <c r="B43" s="38" t="s">
        <v>86</v>
      </c>
      <c r="C43" s="38" t="s">
        <v>87</v>
      </c>
      <c r="D43" s="38" t="s">
        <v>38</v>
      </c>
      <c r="E43" s="42">
        <v>1306992.98</v>
      </c>
      <c r="F43" s="42">
        <v>2115945.37</v>
      </c>
      <c r="G43" s="42">
        <v>2060127.61</v>
      </c>
      <c r="H43" s="35">
        <v>0</v>
      </c>
    </row>
    <row r="44" spans="1:8" ht="16.5" customHeight="1">
      <c r="A44" s="41" t="s">
        <v>88</v>
      </c>
      <c r="B44" s="38" t="s">
        <v>89</v>
      </c>
      <c r="C44" s="38" t="s">
        <v>90</v>
      </c>
      <c r="D44" s="38" t="s">
        <v>91</v>
      </c>
      <c r="E44" s="42">
        <v>1223455</v>
      </c>
      <c r="F44" s="42">
        <v>2031292</v>
      </c>
      <c r="G44" s="42">
        <v>1975232.25</v>
      </c>
      <c r="H44" s="35">
        <v>0</v>
      </c>
    </row>
    <row r="45" spans="1:8" ht="16.5" customHeight="1">
      <c r="A45" s="41" t="s">
        <v>92</v>
      </c>
      <c r="B45" s="38" t="s">
        <v>93</v>
      </c>
      <c r="C45" s="38" t="s">
        <v>94</v>
      </c>
      <c r="D45" s="38" t="s">
        <v>91</v>
      </c>
      <c r="E45" s="42">
        <v>19701</v>
      </c>
      <c r="F45" s="42">
        <v>19701</v>
      </c>
      <c r="G45" s="42">
        <v>19701</v>
      </c>
      <c r="H45" s="35">
        <v>0</v>
      </c>
    </row>
    <row r="46" spans="1:8" ht="16.5" customHeight="1">
      <c r="A46" s="41" t="s">
        <v>92</v>
      </c>
      <c r="B46" s="38" t="s">
        <v>93</v>
      </c>
      <c r="C46" s="38" t="s">
        <v>94</v>
      </c>
      <c r="D46" s="38" t="s">
        <v>95</v>
      </c>
      <c r="E46" s="42">
        <v>6453.17</v>
      </c>
      <c r="F46" s="42">
        <v>7568.56</v>
      </c>
      <c r="G46" s="42">
        <v>7810.55</v>
      </c>
      <c r="H46" s="35">
        <v>0</v>
      </c>
    </row>
    <row r="47" spans="1:8" ht="16.5" customHeight="1">
      <c r="A47" s="41" t="s">
        <v>92</v>
      </c>
      <c r="B47" s="38" t="s">
        <v>93</v>
      </c>
      <c r="C47" s="38" t="s">
        <v>94</v>
      </c>
      <c r="D47" s="38" t="s">
        <v>95</v>
      </c>
      <c r="E47" s="42">
        <v>57383.81</v>
      </c>
      <c r="F47" s="42">
        <v>57383.81</v>
      </c>
      <c r="G47" s="42">
        <v>57383.81</v>
      </c>
      <c r="H47" s="35">
        <v>0</v>
      </c>
    </row>
    <row r="48" spans="1:8" ht="16.5" customHeight="1">
      <c r="A48" s="41" t="s">
        <v>96</v>
      </c>
      <c r="B48" s="38" t="s">
        <v>97</v>
      </c>
      <c r="C48" s="38" t="s">
        <v>38</v>
      </c>
      <c r="D48" s="38" t="s">
        <v>38</v>
      </c>
      <c r="E48" s="42">
        <v>25423297.34</v>
      </c>
      <c r="F48" s="42">
        <v>13005419.82</v>
      </c>
      <c r="G48" s="42">
        <v>12930515.15</v>
      </c>
      <c r="H48" s="35">
        <v>0</v>
      </c>
    </row>
    <row r="49" spans="1:8" ht="16.5" customHeight="1">
      <c r="A49" s="41" t="s">
        <v>98</v>
      </c>
      <c r="B49" s="38" t="s">
        <v>99</v>
      </c>
      <c r="C49" s="38" t="s">
        <v>100</v>
      </c>
      <c r="D49" s="38" t="s">
        <v>38</v>
      </c>
      <c r="E49" s="42">
        <v>25423297.34</v>
      </c>
      <c r="F49" s="42">
        <v>13005419.82</v>
      </c>
      <c r="G49" s="42">
        <v>12930515.15</v>
      </c>
      <c r="H49" s="35">
        <v>0</v>
      </c>
    </row>
    <row r="50" spans="1:8" ht="16.5" customHeight="1">
      <c r="A50" s="41" t="s">
        <v>101</v>
      </c>
      <c r="B50" s="38" t="s">
        <v>102</v>
      </c>
      <c r="C50" s="38" t="s">
        <v>100</v>
      </c>
      <c r="D50" s="38" t="s">
        <v>78</v>
      </c>
      <c r="E50" s="42">
        <v>169385.08</v>
      </c>
      <c r="F50" s="42">
        <v>0</v>
      </c>
      <c r="G50" s="42">
        <v>0</v>
      </c>
      <c r="H50" s="35">
        <v>0</v>
      </c>
    </row>
    <row r="51" spans="1:8" ht="16.5" customHeight="1">
      <c r="A51" s="41" t="s">
        <v>103</v>
      </c>
      <c r="B51" s="38" t="s">
        <v>102</v>
      </c>
      <c r="C51" s="38" t="s">
        <v>100</v>
      </c>
      <c r="D51" s="38" t="s">
        <v>104</v>
      </c>
      <c r="E51" s="42">
        <v>0</v>
      </c>
      <c r="F51" s="42">
        <v>51000</v>
      </c>
      <c r="G51" s="42">
        <v>181320</v>
      </c>
      <c r="H51" s="35">
        <v>0</v>
      </c>
    </row>
    <row r="52" spans="1:8" ht="16.5" customHeight="1">
      <c r="A52" s="41" t="s">
        <v>103</v>
      </c>
      <c r="B52" s="38" t="s">
        <v>102</v>
      </c>
      <c r="C52" s="38" t="s">
        <v>100</v>
      </c>
      <c r="D52" s="38" t="s">
        <v>104</v>
      </c>
      <c r="E52" s="42">
        <v>289784.15999999997</v>
      </c>
      <c r="F52" s="42">
        <v>238784.16</v>
      </c>
      <c r="G52" s="42">
        <v>108464.16</v>
      </c>
      <c r="H52" s="35">
        <v>0</v>
      </c>
    </row>
    <row r="53" spans="1:8" ht="16.5" customHeight="1">
      <c r="A53" s="41" t="s">
        <v>105</v>
      </c>
      <c r="B53" s="38" t="s">
        <v>102</v>
      </c>
      <c r="C53" s="38" t="s">
        <v>100</v>
      </c>
      <c r="D53" s="38" t="s">
        <v>106</v>
      </c>
      <c r="E53" s="42">
        <v>236954.25</v>
      </c>
      <c r="F53" s="42">
        <v>405383.61</v>
      </c>
      <c r="G53" s="42">
        <v>405383.61</v>
      </c>
      <c r="H53" s="35">
        <v>0</v>
      </c>
    </row>
    <row r="54" spans="1:8" ht="16.5" customHeight="1">
      <c r="A54" s="41" t="s">
        <v>105</v>
      </c>
      <c r="B54" s="38" t="s">
        <v>102</v>
      </c>
      <c r="C54" s="38" t="s">
        <v>100</v>
      </c>
      <c r="D54" s="38" t="s">
        <v>106</v>
      </c>
      <c r="E54" s="42">
        <v>247741.27</v>
      </c>
      <c r="F54" s="42">
        <v>79311.92</v>
      </c>
      <c r="G54" s="42">
        <v>79311.92</v>
      </c>
      <c r="H54" s="35">
        <v>0</v>
      </c>
    </row>
    <row r="55" spans="1:8" ht="16.5" customHeight="1">
      <c r="A55" s="41" t="s">
        <v>107</v>
      </c>
      <c r="B55" s="38" t="s">
        <v>102</v>
      </c>
      <c r="C55" s="38" t="s">
        <v>100</v>
      </c>
      <c r="D55" s="38" t="s">
        <v>108</v>
      </c>
      <c r="E55" s="42">
        <v>1487566.76</v>
      </c>
      <c r="F55" s="42">
        <v>2023390.58</v>
      </c>
      <c r="G55" s="42">
        <v>2057755.88</v>
      </c>
      <c r="H55" s="35">
        <v>0</v>
      </c>
    </row>
    <row r="56" spans="1:8" ht="16.5" customHeight="1">
      <c r="A56" s="41" t="s">
        <v>109</v>
      </c>
      <c r="B56" s="38" t="s">
        <v>102</v>
      </c>
      <c r="C56" s="38" t="s">
        <v>100</v>
      </c>
      <c r="D56" s="38" t="s">
        <v>110</v>
      </c>
      <c r="E56" s="42">
        <v>409991.63</v>
      </c>
      <c r="F56" s="42">
        <v>247159.33</v>
      </c>
      <c r="G56" s="42">
        <v>32196.28</v>
      </c>
      <c r="H56" s="35">
        <v>0</v>
      </c>
    </row>
    <row r="57" spans="1:8" ht="16.5" customHeight="1">
      <c r="A57" s="41" t="s">
        <v>109</v>
      </c>
      <c r="B57" s="38" t="s">
        <v>102</v>
      </c>
      <c r="C57" s="38" t="s">
        <v>100</v>
      </c>
      <c r="D57" s="38" t="s">
        <v>110</v>
      </c>
      <c r="E57" s="42">
        <v>1257963.77</v>
      </c>
      <c r="F57" s="42">
        <v>1845207.18</v>
      </c>
      <c r="G57" s="42">
        <v>1952688.71</v>
      </c>
      <c r="H57" s="35">
        <v>0</v>
      </c>
    </row>
    <row r="58" spans="1:8" ht="16.5" customHeight="1">
      <c r="A58" s="41" t="s">
        <v>101</v>
      </c>
      <c r="B58" s="38" t="s">
        <v>102</v>
      </c>
      <c r="C58" s="38" t="s">
        <v>100</v>
      </c>
      <c r="D58" s="38" t="s">
        <v>78</v>
      </c>
      <c r="E58" s="42">
        <v>3146739.18</v>
      </c>
      <c r="F58" s="42">
        <v>2757335.86</v>
      </c>
      <c r="G58" s="42">
        <v>2742231.09</v>
      </c>
      <c r="H58" s="35">
        <v>0</v>
      </c>
    </row>
    <row r="59" spans="1:8" ht="16.5" customHeight="1">
      <c r="A59" s="41" t="s">
        <v>101</v>
      </c>
      <c r="B59" s="38" t="s">
        <v>102</v>
      </c>
      <c r="C59" s="38" t="s">
        <v>100</v>
      </c>
      <c r="D59" s="38" t="s">
        <v>78</v>
      </c>
      <c r="E59" s="42">
        <v>10029318.25</v>
      </c>
      <c r="F59" s="42">
        <v>1299347.94</v>
      </c>
      <c r="G59" s="42">
        <v>1314452.71</v>
      </c>
      <c r="H59" s="35">
        <v>0</v>
      </c>
    </row>
    <row r="60" spans="1:8" ht="16.5" customHeight="1">
      <c r="A60" s="41" t="s">
        <v>101</v>
      </c>
      <c r="B60" s="38" t="s">
        <v>102</v>
      </c>
      <c r="C60" s="38" t="s">
        <v>100</v>
      </c>
      <c r="D60" s="38" t="s">
        <v>78</v>
      </c>
      <c r="E60" s="42">
        <v>2070591.33</v>
      </c>
      <c r="F60" s="42">
        <v>2192317.98</v>
      </c>
      <c r="G60" s="42">
        <v>2329591.33</v>
      </c>
      <c r="H60" s="35">
        <v>0</v>
      </c>
    </row>
    <row r="61" spans="1:8" ht="16.5" customHeight="1">
      <c r="A61" s="41" t="s">
        <v>101</v>
      </c>
      <c r="B61" s="38" t="s">
        <v>102</v>
      </c>
      <c r="C61" s="38" t="s">
        <v>100</v>
      </c>
      <c r="D61" s="38" t="s">
        <v>78</v>
      </c>
      <c r="E61" s="42">
        <v>395212.59</v>
      </c>
      <c r="F61" s="42">
        <v>0</v>
      </c>
      <c r="G61" s="42">
        <v>0</v>
      </c>
      <c r="H61" s="35">
        <v>0</v>
      </c>
    </row>
    <row r="62" spans="1:8" ht="16.5" customHeight="1">
      <c r="A62" s="41" t="s">
        <v>101</v>
      </c>
      <c r="B62" s="38" t="s">
        <v>102</v>
      </c>
      <c r="C62" s="38" t="s">
        <v>100</v>
      </c>
      <c r="D62" s="38" t="s">
        <v>78</v>
      </c>
      <c r="E62" s="42">
        <v>29715.66</v>
      </c>
      <c r="F62" s="42">
        <v>0</v>
      </c>
      <c r="G62" s="42">
        <v>0</v>
      </c>
      <c r="H62" s="35">
        <v>0</v>
      </c>
    </row>
    <row r="63" spans="1:8" ht="16.5" customHeight="1">
      <c r="A63" s="41" t="s">
        <v>101</v>
      </c>
      <c r="B63" s="38" t="s">
        <v>102</v>
      </c>
      <c r="C63" s="38" t="s">
        <v>100</v>
      </c>
      <c r="D63" s="38" t="s">
        <v>78</v>
      </c>
      <c r="E63" s="42">
        <v>51097.49</v>
      </c>
      <c r="F63" s="42">
        <v>0</v>
      </c>
      <c r="G63" s="42">
        <v>0</v>
      </c>
      <c r="H63" s="35">
        <v>0</v>
      </c>
    </row>
    <row r="64" spans="1:8" ht="16.5" customHeight="1">
      <c r="A64" s="41" t="s">
        <v>111</v>
      </c>
      <c r="B64" s="38" t="s">
        <v>102</v>
      </c>
      <c r="C64" s="38" t="s">
        <v>100</v>
      </c>
      <c r="D64" s="38" t="s">
        <v>112</v>
      </c>
      <c r="E64" s="42">
        <v>1235078.56</v>
      </c>
      <c r="F64" s="42">
        <v>254705.11</v>
      </c>
      <c r="G64" s="42">
        <v>76395.55</v>
      </c>
      <c r="H64" s="35">
        <v>0</v>
      </c>
    </row>
    <row r="65" spans="1:8" ht="16.5" customHeight="1">
      <c r="A65" s="41" t="s">
        <v>111</v>
      </c>
      <c r="B65" s="38" t="s">
        <v>102</v>
      </c>
      <c r="C65" s="38" t="s">
        <v>100</v>
      </c>
      <c r="D65" s="38" t="s">
        <v>112</v>
      </c>
      <c r="E65" s="42">
        <v>674139.96</v>
      </c>
      <c r="F65" s="42">
        <v>0</v>
      </c>
      <c r="G65" s="42">
        <v>0</v>
      </c>
      <c r="H65" s="35">
        <v>0</v>
      </c>
    </row>
    <row r="66" spans="1:8" ht="16.5" customHeight="1">
      <c r="A66" s="41" t="s">
        <v>111</v>
      </c>
      <c r="B66" s="38" t="s">
        <v>102</v>
      </c>
      <c r="C66" s="38" t="s">
        <v>100</v>
      </c>
      <c r="D66" s="38" t="s">
        <v>112</v>
      </c>
      <c r="E66" s="42">
        <v>1572916.6</v>
      </c>
      <c r="F66" s="42">
        <v>0</v>
      </c>
      <c r="G66" s="42">
        <v>0</v>
      </c>
      <c r="H66" s="35">
        <v>0</v>
      </c>
    </row>
    <row r="67" spans="1:8" ht="16.5" customHeight="1">
      <c r="A67" s="41" t="s">
        <v>111</v>
      </c>
      <c r="B67" s="38" t="s">
        <v>102</v>
      </c>
      <c r="C67" s="38" t="s">
        <v>100</v>
      </c>
      <c r="D67" s="38" t="s">
        <v>112</v>
      </c>
      <c r="E67" s="42">
        <v>118266.14</v>
      </c>
      <c r="F67" s="42">
        <v>0</v>
      </c>
      <c r="G67" s="42">
        <v>0</v>
      </c>
      <c r="H67" s="35">
        <v>0</v>
      </c>
    </row>
    <row r="68" spans="1:8" ht="16.5" customHeight="1">
      <c r="A68" s="41" t="s">
        <v>113</v>
      </c>
      <c r="B68" s="38" t="s">
        <v>102</v>
      </c>
      <c r="C68" s="38" t="s">
        <v>100</v>
      </c>
      <c r="D68" s="38" t="s">
        <v>114</v>
      </c>
      <c r="E68" s="42">
        <v>51330</v>
      </c>
      <c r="F68" s="42">
        <v>51330</v>
      </c>
      <c r="G68" s="42">
        <v>51330</v>
      </c>
      <c r="H68" s="35">
        <v>0</v>
      </c>
    </row>
    <row r="69" spans="1:8" ht="16.5" customHeight="1">
      <c r="A69" s="41" t="s">
        <v>113</v>
      </c>
      <c r="B69" s="38" t="s">
        <v>102</v>
      </c>
      <c r="C69" s="38" t="s">
        <v>100</v>
      </c>
      <c r="D69" s="38" t="s">
        <v>115</v>
      </c>
      <c r="E69" s="42">
        <v>9117.07</v>
      </c>
      <c r="F69" s="42">
        <v>9117.07</v>
      </c>
      <c r="G69" s="42">
        <v>9117.07</v>
      </c>
      <c r="H69" s="35">
        <v>0</v>
      </c>
    </row>
    <row r="70" spans="1:8" ht="16.5" customHeight="1">
      <c r="A70" s="41" t="s">
        <v>113</v>
      </c>
      <c r="B70" s="38" t="s">
        <v>102</v>
      </c>
      <c r="C70" s="38" t="s">
        <v>100</v>
      </c>
      <c r="D70" s="38" t="s">
        <v>115</v>
      </c>
      <c r="E70" s="42">
        <v>19000</v>
      </c>
      <c r="F70" s="42">
        <v>0</v>
      </c>
      <c r="G70" s="42">
        <v>0</v>
      </c>
      <c r="H70" s="35">
        <v>0</v>
      </c>
    </row>
    <row r="71" spans="1:8" ht="16.5" customHeight="1">
      <c r="A71" s="41" t="s">
        <v>113</v>
      </c>
      <c r="B71" s="38" t="s">
        <v>102</v>
      </c>
      <c r="C71" s="38" t="s">
        <v>100</v>
      </c>
      <c r="D71" s="38" t="s">
        <v>116</v>
      </c>
      <c r="E71" s="42">
        <v>254922.44</v>
      </c>
      <c r="F71" s="42">
        <v>254922.44</v>
      </c>
      <c r="G71" s="42">
        <v>254922.44</v>
      </c>
      <c r="H71" s="35">
        <v>0</v>
      </c>
    </row>
    <row r="72" spans="1:8" ht="16.5" customHeight="1">
      <c r="A72" s="41" t="s">
        <v>113</v>
      </c>
      <c r="B72" s="38" t="s">
        <v>102</v>
      </c>
      <c r="C72" s="38" t="s">
        <v>100</v>
      </c>
      <c r="D72" s="38" t="s">
        <v>116</v>
      </c>
      <c r="E72" s="42">
        <v>510864.25</v>
      </c>
      <c r="F72" s="42">
        <v>267080.24</v>
      </c>
      <c r="G72" s="42">
        <v>306328</v>
      </c>
      <c r="H72" s="35">
        <v>0</v>
      </c>
    </row>
    <row r="73" spans="1:8" ht="16.5" customHeight="1">
      <c r="A73" s="41" t="s">
        <v>113</v>
      </c>
      <c r="B73" s="38" t="s">
        <v>102</v>
      </c>
      <c r="C73" s="38" t="s">
        <v>100</v>
      </c>
      <c r="D73" s="38" t="s">
        <v>116</v>
      </c>
      <c r="E73" s="42">
        <v>6328.73</v>
      </c>
      <c r="F73" s="42">
        <v>0</v>
      </c>
      <c r="G73" s="42">
        <v>0</v>
      </c>
      <c r="H73" s="35">
        <v>0</v>
      </c>
    </row>
    <row r="74" spans="1:8" ht="16.5" customHeight="1">
      <c r="A74" s="41" t="s">
        <v>113</v>
      </c>
      <c r="B74" s="38" t="s">
        <v>102</v>
      </c>
      <c r="C74" s="38" t="s">
        <v>100</v>
      </c>
      <c r="D74" s="38" t="s">
        <v>116</v>
      </c>
      <c r="E74" s="42">
        <v>84170.81</v>
      </c>
      <c r="F74" s="42">
        <v>0</v>
      </c>
      <c r="G74" s="42">
        <v>0</v>
      </c>
      <c r="H74" s="35">
        <v>0</v>
      </c>
    </row>
    <row r="75" spans="1:8" ht="16.5" customHeight="1">
      <c r="A75" s="41" t="s">
        <v>113</v>
      </c>
      <c r="B75" s="38" t="s">
        <v>102</v>
      </c>
      <c r="C75" s="38" t="s">
        <v>100</v>
      </c>
      <c r="D75" s="38" t="s">
        <v>116</v>
      </c>
      <c r="E75" s="42">
        <v>36074.959999999999</v>
      </c>
      <c r="F75" s="42">
        <v>0</v>
      </c>
      <c r="G75" s="42">
        <v>0</v>
      </c>
      <c r="H75" s="35">
        <v>0</v>
      </c>
    </row>
    <row r="76" spans="1:8" ht="16.5" customHeight="1">
      <c r="A76" s="41" t="s">
        <v>113</v>
      </c>
      <c r="B76" s="38" t="s">
        <v>102</v>
      </c>
      <c r="C76" s="38" t="s">
        <v>100</v>
      </c>
      <c r="D76" s="38" t="s">
        <v>117</v>
      </c>
      <c r="E76" s="42">
        <v>1029026.4</v>
      </c>
      <c r="F76" s="42">
        <v>1029026.4</v>
      </c>
      <c r="G76" s="42">
        <v>1029026.4</v>
      </c>
      <c r="H76" s="35">
        <v>0</v>
      </c>
    </row>
    <row r="77" spans="1:8" ht="16.5" customHeight="1">
      <c r="A77" s="36" t="s">
        <v>118</v>
      </c>
      <c r="B77" s="37" t="s">
        <v>119</v>
      </c>
      <c r="C77" s="37" t="s">
        <v>120</v>
      </c>
      <c r="D77" s="38" t="s">
        <v>38</v>
      </c>
      <c r="E77" s="35">
        <v>0</v>
      </c>
      <c r="F77" s="35">
        <v>0</v>
      </c>
      <c r="G77" s="35">
        <v>0</v>
      </c>
      <c r="H77" s="35">
        <v>0</v>
      </c>
    </row>
    <row r="78" spans="1:8" ht="24.75" customHeight="1">
      <c r="A78" s="43" t="s">
        <v>121</v>
      </c>
      <c r="B78" s="34" t="s">
        <v>122</v>
      </c>
      <c r="C78" s="34" t="s">
        <v>123</v>
      </c>
      <c r="D78" s="38" t="s">
        <v>38</v>
      </c>
      <c r="E78" s="35">
        <v>0</v>
      </c>
      <c r="F78" s="35">
        <v>0</v>
      </c>
      <c r="G78" s="35">
        <v>0</v>
      </c>
      <c r="H78" s="35">
        <v>0</v>
      </c>
    </row>
    <row r="79" spans="1:8" ht="16.5" customHeight="1">
      <c r="A79" s="43" t="s">
        <v>124</v>
      </c>
      <c r="B79" s="34" t="s">
        <v>125</v>
      </c>
      <c r="C79" s="34" t="s">
        <v>123</v>
      </c>
      <c r="D79" s="38" t="s">
        <v>38</v>
      </c>
      <c r="E79" s="35">
        <v>0</v>
      </c>
      <c r="F79" s="35">
        <v>0</v>
      </c>
      <c r="G79" s="35">
        <v>0</v>
      </c>
      <c r="H79" s="35">
        <v>0</v>
      </c>
    </row>
    <row r="80" spans="1:8" ht="21.75" customHeight="1">
      <c r="A80" s="43" t="s">
        <v>126</v>
      </c>
      <c r="B80" s="34" t="s">
        <v>127</v>
      </c>
      <c r="C80" s="34" t="s">
        <v>123</v>
      </c>
      <c r="D80" s="38" t="s">
        <v>38</v>
      </c>
      <c r="E80" s="35">
        <v>0</v>
      </c>
      <c r="F80" s="35">
        <v>0</v>
      </c>
      <c r="G80" s="35">
        <v>0</v>
      </c>
      <c r="H80" s="35">
        <v>0</v>
      </c>
    </row>
  </sheetData>
  <mergeCells count="7">
    <mergeCell ref="A1:H1"/>
    <mergeCell ref="A3:A5"/>
    <mergeCell ref="B3:B5"/>
    <mergeCell ref="C3:C5"/>
    <mergeCell ref="D3:D5"/>
    <mergeCell ref="E3:H3"/>
    <mergeCell ref="H4:H5"/>
  </mergeCells>
  <pageMargins left="0.59055118110236238" right="0.51181102362204722" top="0.78740157480314954" bottom="0.31496062992125984" header="0.19685039370078738" footer="0.19685039370078738"/>
  <pageSetup paperSize="9" scale="56" orientation="portrait"/>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X135"/>
  <sheetViews>
    <sheetView view="pageBreakPreview" topLeftCell="A92" zoomScale="70" zoomScaleNormal="85" zoomScaleSheetLayoutView="70" workbookViewId="0">
      <selection activeCell="U61" sqref="U61"/>
    </sheetView>
  </sheetViews>
  <sheetFormatPr defaultRowHeight="15"/>
  <cols>
    <col min="1" max="1" width="39.5703125" style="44" bestFit="1" customWidth="1"/>
    <col min="2" max="2" width="12.42578125" style="45" bestFit="1" customWidth="1"/>
    <col min="3" max="3" width="21.140625" style="45" bestFit="1" customWidth="1"/>
    <col min="4" max="4" width="16.7109375" style="45" bestFit="1" customWidth="1"/>
    <col min="5" max="5" width="20.140625" style="44" bestFit="1" customWidth="1"/>
    <col min="6" max="8" width="18.5703125" style="44" hidden="1" bestFit="1" customWidth="1"/>
    <col min="9" max="9" width="21.28515625" style="44" bestFit="1" customWidth="1"/>
    <col min="10" max="12" width="21.28515625" style="44" hidden="1" bestFit="1" customWidth="1"/>
    <col min="13" max="13" width="20.140625" style="44" bestFit="1" customWidth="1"/>
    <col min="14" max="16" width="18" style="44" hidden="1" bestFit="1" customWidth="1"/>
    <col min="17" max="17" width="16.140625" style="46" bestFit="1" customWidth="1"/>
    <col min="18" max="18" width="12.5703125" style="44" bestFit="1" customWidth="1"/>
    <col min="19" max="19" width="12" style="44" bestFit="1" customWidth="1"/>
    <col min="20" max="20" width="11.28515625" style="44" bestFit="1" customWidth="1"/>
    <col min="21" max="21" width="14.42578125" style="44" bestFit="1" customWidth="1"/>
    <col min="22" max="22" width="17.5703125" style="44" bestFit="1" customWidth="1"/>
    <col min="23" max="23" width="13" style="44" bestFit="1" customWidth="1"/>
    <col min="24" max="24" width="9.140625" style="44" bestFit="1"/>
    <col min="25" max="16384" width="9.140625" style="44"/>
  </cols>
  <sheetData>
    <row r="1" spans="1:17" ht="18.75" customHeight="1">
      <c r="A1" s="299" t="s">
        <v>10</v>
      </c>
      <c r="B1" s="299"/>
      <c r="C1" s="299"/>
      <c r="D1" s="299"/>
      <c r="E1" s="299"/>
      <c r="F1" s="299"/>
      <c r="G1" s="299"/>
      <c r="H1" s="299"/>
      <c r="I1" s="299"/>
      <c r="J1" s="299"/>
      <c r="K1" s="299"/>
      <c r="L1" s="299"/>
      <c r="M1" s="299"/>
      <c r="N1" s="299"/>
      <c r="O1" s="299"/>
      <c r="P1" s="299"/>
      <c r="Q1" s="299"/>
    </row>
    <row r="2" spans="1:17" ht="15.75" customHeight="1">
      <c r="A2" s="255" t="s">
        <v>11</v>
      </c>
      <c r="B2" s="255" t="s">
        <v>12</v>
      </c>
      <c r="C2" s="255" t="s">
        <v>13</v>
      </c>
      <c r="D2" s="255" t="s">
        <v>14</v>
      </c>
      <c r="E2" s="255" t="s">
        <v>15</v>
      </c>
      <c r="F2" s="255"/>
      <c r="G2" s="255"/>
      <c r="H2" s="255"/>
      <c r="I2" s="255"/>
      <c r="J2" s="255"/>
      <c r="K2" s="255"/>
      <c r="L2" s="255"/>
      <c r="M2" s="255"/>
      <c r="N2" s="255"/>
      <c r="O2" s="255"/>
      <c r="P2" s="255"/>
      <c r="Q2" s="255"/>
    </row>
    <row r="3" spans="1:17" ht="45">
      <c r="A3" s="255"/>
      <c r="B3" s="255"/>
      <c r="C3" s="255"/>
      <c r="D3" s="255"/>
      <c r="E3" s="25" t="s">
        <v>128</v>
      </c>
      <c r="F3" s="47">
        <v>2</v>
      </c>
      <c r="G3" s="47">
        <v>4</v>
      </c>
      <c r="H3" s="47">
        <v>5</v>
      </c>
      <c r="I3" s="25" t="s">
        <v>129</v>
      </c>
      <c r="J3" s="47">
        <v>2</v>
      </c>
      <c r="K3" s="47">
        <v>4</v>
      </c>
      <c r="L3" s="47">
        <v>5</v>
      </c>
      <c r="M3" s="25" t="s">
        <v>130</v>
      </c>
      <c r="N3" s="47">
        <v>2</v>
      </c>
      <c r="O3" s="47">
        <v>4</v>
      </c>
      <c r="P3" s="47">
        <v>5</v>
      </c>
      <c r="Q3" s="27" t="s">
        <v>19</v>
      </c>
    </row>
    <row r="4" spans="1:17">
      <c r="A4" s="25">
        <v>1</v>
      </c>
      <c r="B4" s="25">
        <v>2</v>
      </c>
      <c r="C4" s="25">
        <v>3</v>
      </c>
      <c r="D4" s="25">
        <v>4</v>
      </c>
      <c r="E4" s="25">
        <v>5</v>
      </c>
      <c r="F4" s="47"/>
      <c r="G4" s="47"/>
      <c r="H4" s="47"/>
      <c r="I4" s="162">
        <v>6</v>
      </c>
      <c r="J4" s="164"/>
      <c r="K4" s="164"/>
      <c r="L4" s="164"/>
      <c r="M4" s="162">
        <v>7</v>
      </c>
      <c r="N4" s="164"/>
      <c r="O4" s="164"/>
      <c r="P4" s="164"/>
      <c r="Q4" s="48">
        <v>8</v>
      </c>
    </row>
    <row r="5" spans="1:17">
      <c r="A5" s="290" t="s">
        <v>31</v>
      </c>
      <c r="B5" s="300" t="s">
        <v>32</v>
      </c>
      <c r="C5" s="255" t="s">
        <v>33</v>
      </c>
      <c r="D5" s="255" t="s">
        <v>33</v>
      </c>
      <c r="E5" s="301">
        <v>192442.91</v>
      </c>
      <c r="F5" s="51"/>
      <c r="G5" s="51"/>
      <c r="H5" s="51"/>
      <c r="I5" s="302" t="s">
        <v>131</v>
      </c>
      <c r="J5" s="186"/>
      <c r="K5" s="186"/>
      <c r="L5" s="186"/>
      <c r="M5" s="302" t="s">
        <v>131</v>
      </c>
      <c r="N5" s="52"/>
      <c r="O5" s="52"/>
      <c r="P5" s="52"/>
      <c r="Q5" s="256" t="s">
        <v>131</v>
      </c>
    </row>
    <row r="6" spans="1:17">
      <c r="A6" s="290"/>
      <c r="B6" s="300"/>
      <c r="C6" s="255"/>
      <c r="D6" s="255"/>
      <c r="E6" s="301"/>
      <c r="F6" s="51"/>
      <c r="G6" s="51"/>
      <c r="H6" s="51"/>
      <c r="I6" s="256"/>
      <c r="J6" s="51"/>
      <c r="K6" s="51"/>
      <c r="L6" s="51"/>
      <c r="M6" s="256"/>
      <c r="N6" s="52"/>
      <c r="O6" s="52"/>
      <c r="P6" s="52"/>
      <c r="Q6" s="256"/>
    </row>
    <row r="7" spans="1:17" s="140" customFormat="1" ht="15.75" hidden="1">
      <c r="A7" s="165"/>
      <c r="B7" s="166"/>
      <c r="C7" s="162"/>
      <c r="D7" s="162"/>
      <c r="E7" s="167"/>
      <c r="F7" s="51"/>
      <c r="G7" s="51"/>
      <c r="H7" s="51"/>
      <c r="I7" s="197"/>
      <c r="J7" s="198"/>
      <c r="K7" s="198"/>
      <c r="L7" s="198"/>
      <c r="M7" s="197"/>
      <c r="N7" s="199"/>
      <c r="O7" s="199"/>
      <c r="P7" s="199"/>
      <c r="Q7" s="200"/>
    </row>
    <row r="8" spans="1:17" s="140" customFormat="1" ht="22.5" hidden="1" customHeight="1">
      <c r="A8" s="142"/>
      <c r="B8" s="142"/>
      <c r="C8" s="142"/>
      <c r="D8" s="142"/>
      <c r="E8" s="142"/>
      <c r="F8" s="51"/>
      <c r="G8" s="51"/>
      <c r="H8" s="51"/>
      <c r="I8" s="208"/>
      <c r="J8" s="51"/>
      <c r="K8" s="51"/>
      <c r="L8" s="51"/>
      <c r="M8" s="142"/>
      <c r="N8" s="142"/>
      <c r="O8" s="142"/>
      <c r="P8" s="142"/>
      <c r="Q8" s="142"/>
    </row>
    <row r="9" spans="1:17" s="140" customFormat="1" ht="30.75" customHeight="1">
      <c r="A9" s="172" t="s">
        <v>34</v>
      </c>
      <c r="B9" s="209" t="s">
        <v>35</v>
      </c>
      <c r="C9" s="170" t="s">
        <v>33</v>
      </c>
      <c r="D9" s="170" t="s">
        <v>33</v>
      </c>
      <c r="E9" s="210" t="s">
        <v>131</v>
      </c>
      <c r="F9" s="207"/>
      <c r="G9" s="207"/>
      <c r="H9" s="207"/>
      <c r="I9" s="169" t="s">
        <v>131</v>
      </c>
      <c r="J9" s="207"/>
      <c r="K9" s="207"/>
      <c r="L9" s="207"/>
      <c r="M9" s="210" t="s">
        <v>131</v>
      </c>
      <c r="N9" s="211"/>
      <c r="O9" s="211"/>
      <c r="P9" s="211"/>
      <c r="Q9" s="210" t="s">
        <v>131</v>
      </c>
    </row>
    <row r="10" spans="1:17" s="53" customFormat="1">
      <c r="A10" s="54" t="s">
        <v>36</v>
      </c>
      <c r="B10" s="55">
        <v>1000</v>
      </c>
      <c r="C10" s="55" t="s">
        <v>132</v>
      </c>
      <c r="D10" s="55" t="s">
        <v>132</v>
      </c>
      <c r="E10" s="56">
        <f>E14+E20+E26</f>
        <v>75669499.930000007</v>
      </c>
      <c r="F10" s="57">
        <f>F14</f>
        <v>0</v>
      </c>
      <c r="G10" s="57" t="str">
        <f>G14</f>
        <v>2020 год</v>
      </c>
      <c r="H10" s="57" t="e">
        <f>H23</f>
        <v>#REF!</v>
      </c>
      <c r="I10" s="56">
        <f>I14+I20+I26</f>
        <v>53696072.039999999</v>
      </c>
      <c r="J10" s="58">
        <f>J14</f>
        <v>0</v>
      </c>
      <c r="K10" s="58" t="str">
        <f>K14</f>
        <v>2021 год</v>
      </c>
      <c r="L10" s="58">
        <v>4800</v>
      </c>
      <c r="M10" s="56">
        <f>M14+M20+M26</f>
        <v>53288874.439999998</v>
      </c>
      <c r="N10" s="58">
        <f>N14</f>
        <v>12701250</v>
      </c>
      <c r="O10" s="58">
        <f>O14</f>
        <v>46636352.270000003</v>
      </c>
      <c r="P10" s="58">
        <f>P23</f>
        <v>7200</v>
      </c>
      <c r="Q10" s="59" t="s">
        <v>131</v>
      </c>
    </row>
    <row r="11" spans="1:17" s="185" customFormat="1" hidden="1">
      <c r="A11" s="202" t="s">
        <v>42</v>
      </c>
      <c r="B11" s="204"/>
      <c r="C11" s="204"/>
      <c r="D11" s="204"/>
      <c r="E11" s="204"/>
      <c r="F11" s="204"/>
      <c r="G11" s="204"/>
      <c r="H11" s="204"/>
      <c r="I11" s="204"/>
      <c r="J11" s="204"/>
      <c r="K11" s="204"/>
      <c r="L11" s="204"/>
      <c r="M11" s="204"/>
      <c r="N11" s="204"/>
      <c r="O11" s="204"/>
      <c r="P11" s="204"/>
      <c r="Q11" s="206"/>
    </row>
    <row r="12" spans="1:17" ht="30">
      <c r="A12" s="49" t="s">
        <v>452</v>
      </c>
      <c r="B12" s="25">
        <v>1100</v>
      </c>
      <c r="C12" s="25">
        <v>120</v>
      </c>
      <c r="D12" s="25" t="s">
        <v>33</v>
      </c>
      <c r="E12" s="27" t="s">
        <v>131</v>
      </c>
      <c r="F12" s="47"/>
      <c r="G12" s="47"/>
      <c r="H12" s="47"/>
      <c r="I12" s="27" t="s">
        <v>131</v>
      </c>
      <c r="J12" s="47"/>
      <c r="K12" s="47"/>
      <c r="L12" s="47"/>
      <c r="M12" s="27" t="s">
        <v>131</v>
      </c>
      <c r="N12" s="47"/>
      <c r="O12" s="47"/>
      <c r="P12" s="47"/>
      <c r="Q12" s="27" t="s">
        <v>131</v>
      </c>
    </row>
    <row r="13" spans="1:17">
      <c r="A13" s="49" t="s">
        <v>42</v>
      </c>
      <c r="B13" s="25">
        <v>1110</v>
      </c>
      <c r="C13" s="25" t="s">
        <v>33</v>
      </c>
      <c r="D13" s="25" t="s">
        <v>33</v>
      </c>
      <c r="E13" s="25" t="s">
        <v>33</v>
      </c>
      <c r="F13" s="47"/>
      <c r="G13" s="47"/>
      <c r="H13" s="47"/>
      <c r="I13" s="25" t="s">
        <v>33</v>
      </c>
      <c r="J13" s="47"/>
      <c r="K13" s="47"/>
      <c r="L13" s="47"/>
      <c r="M13" s="25" t="s">
        <v>33</v>
      </c>
      <c r="N13" s="47"/>
      <c r="O13" s="47"/>
      <c r="P13" s="47"/>
      <c r="Q13" s="27" t="s">
        <v>33</v>
      </c>
    </row>
    <row r="14" spans="1:17">
      <c r="A14" s="290" t="s">
        <v>39</v>
      </c>
      <c r="B14" s="255">
        <v>1200</v>
      </c>
      <c r="C14" s="255">
        <v>130</v>
      </c>
      <c r="D14" s="255" t="s">
        <v>33</v>
      </c>
      <c r="E14" s="297">
        <f>E16+11490000</f>
        <v>72590227.680000007</v>
      </c>
      <c r="F14" s="276"/>
      <c r="G14" s="276" t="str">
        <f>[1]Лист12!F299</f>
        <v>2020 год</v>
      </c>
      <c r="H14" s="276"/>
      <c r="I14" s="275">
        <f t="shared" ref="I14:I15" si="0">42206072.04+11490000</f>
        <v>53696072.039999999</v>
      </c>
      <c r="J14" s="276"/>
      <c r="K14" s="276" t="str">
        <f>[1]Лист12!G299</f>
        <v>2021 год</v>
      </c>
      <c r="L14" s="276"/>
      <c r="M14" s="275">
        <f t="shared" ref="M14:M15" si="1">41798874.44+11490000</f>
        <v>53288874.439999998</v>
      </c>
      <c r="N14" s="276">
        <f>[1]Лист12!H302</f>
        <v>12701250</v>
      </c>
      <c r="O14" s="276">
        <f>[1]Лист12!H301</f>
        <v>46636352.270000003</v>
      </c>
      <c r="P14" s="276"/>
      <c r="Q14" s="256" t="s">
        <v>131</v>
      </c>
    </row>
    <row r="15" spans="1:17" ht="30" customHeight="1">
      <c r="A15" s="290"/>
      <c r="B15" s="255"/>
      <c r="C15" s="255"/>
      <c r="D15" s="255"/>
      <c r="E15" s="298">
        <f t="shared" ref="E15" si="2">50522159.64+11490000</f>
        <v>62012159.640000001</v>
      </c>
      <c r="F15" s="276"/>
      <c r="G15" s="276">
        <f>[1]Лист12!F300</f>
        <v>52297.49</v>
      </c>
      <c r="H15" s="276"/>
      <c r="I15" s="275">
        <f t="shared" si="0"/>
        <v>53696072.039999999</v>
      </c>
      <c r="J15" s="276"/>
      <c r="K15" s="276">
        <f>[1]Лист12!G300</f>
        <v>4800</v>
      </c>
      <c r="L15" s="276"/>
      <c r="M15" s="275">
        <f t="shared" si="1"/>
        <v>53288874.439999998</v>
      </c>
      <c r="N15" s="276"/>
      <c r="O15" s="276"/>
      <c r="P15" s="276"/>
      <c r="Q15" s="256"/>
    </row>
    <row r="16" spans="1:17" ht="90">
      <c r="A16" s="49" t="s">
        <v>436</v>
      </c>
      <c r="B16" s="25">
        <v>1210</v>
      </c>
      <c r="C16" s="25">
        <v>130</v>
      </c>
      <c r="D16" s="50" t="s">
        <v>33</v>
      </c>
      <c r="E16" s="61">
        <f>61100183.99+2.19+41.5</f>
        <v>61100227.68</v>
      </c>
      <c r="F16" s="60"/>
      <c r="G16" s="60">
        <f>[1]Лист12!F301</f>
        <v>54345789.049999997</v>
      </c>
      <c r="H16" s="60"/>
      <c r="I16" s="61">
        <f>42206072.04</f>
        <v>42206072.039999999</v>
      </c>
      <c r="J16" s="60"/>
      <c r="K16" s="60">
        <f>[1]Лист12!G301</f>
        <v>46508233.899999999</v>
      </c>
      <c r="L16" s="60"/>
      <c r="M16" s="61">
        <f>41798874.44</f>
        <v>41798874.439999998</v>
      </c>
      <c r="N16" s="60"/>
      <c r="O16" s="60">
        <f>[1]Лист12!H301</f>
        <v>46636352.270000003</v>
      </c>
      <c r="P16" s="60"/>
      <c r="Q16" s="27" t="s">
        <v>131</v>
      </c>
    </row>
    <row r="17" spans="1:18" ht="29.25" customHeight="1">
      <c r="A17" s="49" t="s">
        <v>133</v>
      </c>
      <c r="B17" s="25">
        <v>1300</v>
      </c>
      <c r="C17" s="25">
        <v>140</v>
      </c>
      <c r="D17" s="50" t="s">
        <v>33</v>
      </c>
      <c r="E17" s="61" t="s">
        <v>131</v>
      </c>
      <c r="F17" s="60"/>
      <c r="G17" s="60"/>
      <c r="H17" s="60"/>
      <c r="I17" s="61" t="s">
        <v>131</v>
      </c>
      <c r="J17" s="60"/>
      <c r="K17" s="60"/>
      <c r="L17" s="60"/>
      <c r="M17" s="61" t="s">
        <v>131</v>
      </c>
      <c r="N17" s="60"/>
      <c r="O17" s="60"/>
      <c r="P17" s="60"/>
      <c r="Q17" s="27" t="s">
        <v>131</v>
      </c>
    </row>
    <row r="18" spans="1:18" ht="12" customHeight="1">
      <c r="A18" s="290" t="s">
        <v>42</v>
      </c>
      <c r="B18" s="255">
        <v>1310</v>
      </c>
      <c r="C18" s="255">
        <v>140</v>
      </c>
      <c r="D18" s="255" t="s">
        <v>33</v>
      </c>
      <c r="E18" s="272" t="s">
        <v>33</v>
      </c>
      <c r="F18" s="60"/>
      <c r="G18" s="60"/>
      <c r="H18" s="60"/>
      <c r="I18" s="275" t="s">
        <v>33</v>
      </c>
      <c r="J18" s="60"/>
      <c r="K18" s="60"/>
      <c r="L18" s="60"/>
      <c r="M18" s="275" t="s">
        <v>33</v>
      </c>
      <c r="N18" s="60"/>
      <c r="O18" s="60"/>
      <c r="P18" s="60"/>
      <c r="Q18" s="256" t="s">
        <v>33</v>
      </c>
    </row>
    <row r="19" spans="1:18">
      <c r="A19" s="290"/>
      <c r="B19" s="255"/>
      <c r="C19" s="255"/>
      <c r="D19" s="255"/>
      <c r="E19" s="273"/>
      <c r="F19" s="60"/>
      <c r="G19" s="60"/>
      <c r="H19" s="60"/>
      <c r="I19" s="275"/>
      <c r="J19" s="60"/>
      <c r="K19" s="60"/>
      <c r="L19" s="60"/>
      <c r="M19" s="275"/>
      <c r="N19" s="60"/>
      <c r="O19" s="60"/>
      <c r="P19" s="60"/>
      <c r="Q19" s="256"/>
    </row>
    <row r="20" spans="1:18" s="53" customFormat="1" ht="30">
      <c r="A20" s="54" t="s">
        <v>134</v>
      </c>
      <c r="B20" s="55">
        <v>1400</v>
      </c>
      <c r="C20" s="55">
        <v>150</v>
      </c>
      <c r="D20" s="56" t="s">
        <v>33</v>
      </c>
      <c r="E20" s="62">
        <f>E21+850000</f>
        <v>3079272.25</v>
      </c>
      <c r="F20" s="63"/>
      <c r="G20" s="63"/>
      <c r="H20" s="63"/>
      <c r="I20" s="62">
        <f>I21</f>
        <v>0</v>
      </c>
      <c r="J20" s="63"/>
      <c r="K20" s="63"/>
      <c r="L20" s="63"/>
      <c r="M20" s="62">
        <f>M21</f>
        <v>0</v>
      </c>
      <c r="N20" s="63"/>
      <c r="O20" s="63"/>
      <c r="P20" s="63"/>
      <c r="Q20" s="59" t="s">
        <v>131</v>
      </c>
    </row>
    <row r="21" spans="1:18" ht="30" customHeight="1">
      <c r="A21" s="49" t="s">
        <v>437</v>
      </c>
      <c r="B21" s="25">
        <v>1410</v>
      </c>
      <c r="C21" s="25">
        <v>150</v>
      </c>
      <c r="D21" s="50" t="s">
        <v>33</v>
      </c>
      <c r="E21" s="61">
        <f>52833.25+1476439+700000</f>
        <v>2229272.25</v>
      </c>
      <c r="F21" s="60"/>
      <c r="G21" s="60"/>
      <c r="H21" s="60"/>
      <c r="I21" s="61">
        <v>0</v>
      </c>
      <c r="J21" s="60"/>
      <c r="K21" s="60"/>
      <c r="L21" s="60"/>
      <c r="M21" s="61">
        <v>0</v>
      </c>
      <c r="N21" s="60"/>
      <c r="O21" s="60"/>
      <c r="P21" s="60"/>
      <c r="Q21" s="27" t="s">
        <v>131</v>
      </c>
      <c r="R21" s="64"/>
    </row>
    <row r="22" spans="1:18" ht="31.5" customHeight="1">
      <c r="A22" s="49" t="s">
        <v>135</v>
      </c>
      <c r="B22" s="25">
        <v>1420</v>
      </c>
      <c r="C22" s="25">
        <v>150</v>
      </c>
      <c r="D22" s="50" t="s">
        <v>33</v>
      </c>
      <c r="E22" s="27" t="s">
        <v>131</v>
      </c>
      <c r="F22" s="27" t="s">
        <v>131</v>
      </c>
      <c r="G22" s="27" t="s">
        <v>131</v>
      </c>
      <c r="H22" s="27" t="s">
        <v>131</v>
      </c>
      <c r="I22" s="27" t="s">
        <v>131</v>
      </c>
      <c r="J22" s="27" t="s">
        <v>131</v>
      </c>
      <c r="K22" s="27" t="s">
        <v>131</v>
      </c>
      <c r="L22" s="27" t="s">
        <v>131</v>
      </c>
      <c r="M22" s="27" t="s">
        <v>131</v>
      </c>
      <c r="N22" s="27" t="s">
        <v>131</v>
      </c>
      <c r="O22" s="27" t="s">
        <v>131</v>
      </c>
      <c r="P22" s="27" t="s">
        <v>131</v>
      </c>
      <c r="Q22" s="27" t="s">
        <v>131</v>
      </c>
      <c r="R22" s="64"/>
    </row>
    <row r="23" spans="1:18">
      <c r="A23" s="290" t="s">
        <v>136</v>
      </c>
      <c r="B23" s="255">
        <v>1500</v>
      </c>
      <c r="C23" s="255">
        <v>180</v>
      </c>
      <c r="D23" s="255" t="s">
        <v>33</v>
      </c>
      <c r="E23" s="272" t="s">
        <v>131</v>
      </c>
      <c r="F23" s="276"/>
      <c r="G23" s="276"/>
      <c r="H23" s="276" t="e">
        <f>#REF!</f>
        <v>#REF!</v>
      </c>
      <c r="I23" s="275" t="s">
        <v>131</v>
      </c>
      <c r="J23" s="276"/>
      <c r="K23" s="276"/>
      <c r="L23" s="276"/>
      <c r="M23" s="275" t="s">
        <v>131</v>
      </c>
      <c r="N23" s="276"/>
      <c r="O23" s="276"/>
      <c r="P23" s="276">
        <f>[1]Лист12!H300</f>
        <v>7200</v>
      </c>
      <c r="Q23" s="256" t="s">
        <v>131</v>
      </c>
      <c r="R23" s="64"/>
    </row>
    <row r="24" spans="1:18" ht="8.25" hidden="1" customHeight="1">
      <c r="A24" s="290"/>
      <c r="B24" s="255"/>
      <c r="C24" s="255"/>
      <c r="D24" s="255"/>
      <c r="E24" s="286"/>
      <c r="F24" s="276"/>
      <c r="G24" s="276"/>
      <c r="H24" s="276"/>
      <c r="I24" s="275"/>
      <c r="J24" s="276"/>
      <c r="K24" s="276"/>
      <c r="L24" s="276"/>
      <c r="M24" s="275"/>
      <c r="N24" s="276"/>
      <c r="O24" s="276"/>
      <c r="P24" s="276"/>
      <c r="Q24" s="256"/>
    </row>
    <row r="25" spans="1:18" ht="23.25" hidden="1" customHeight="1">
      <c r="A25" s="290"/>
      <c r="B25" s="255"/>
      <c r="C25" s="255"/>
      <c r="D25" s="255"/>
      <c r="E25" s="273"/>
      <c r="F25" s="276"/>
      <c r="G25" s="276"/>
      <c r="H25" s="276"/>
      <c r="I25" s="275"/>
      <c r="J25" s="276"/>
      <c r="K25" s="276"/>
      <c r="L25" s="276"/>
      <c r="M25" s="275"/>
      <c r="N25" s="276"/>
      <c r="O25" s="276"/>
      <c r="P25" s="276"/>
      <c r="Q25" s="256"/>
    </row>
    <row r="26" spans="1:18" ht="14.25" customHeight="1">
      <c r="A26" s="254" t="s">
        <v>438</v>
      </c>
      <c r="B26" s="255">
        <v>1900</v>
      </c>
      <c r="C26" s="255" t="s">
        <v>33</v>
      </c>
      <c r="D26" s="255" t="s">
        <v>33</v>
      </c>
      <c r="E26" s="272">
        <f>E34</f>
        <v>0</v>
      </c>
      <c r="F26" s="47"/>
      <c r="G26" s="47"/>
      <c r="H26" s="47"/>
      <c r="I26" s="272">
        <f>I34</f>
        <v>0</v>
      </c>
      <c r="J26" s="47"/>
      <c r="K26" s="47"/>
      <c r="L26" s="47"/>
      <c r="M26" s="272">
        <f>M34</f>
        <v>0</v>
      </c>
      <c r="N26" s="47"/>
      <c r="O26" s="47"/>
      <c r="P26" s="47"/>
      <c r="Q26" s="256" t="s">
        <v>131</v>
      </c>
    </row>
    <row r="27" spans="1:18" ht="15.75" customHeight="1">
      <c r="A27" s="254"/>
      <c r="B27" s="255"/>
      <c r="C27" s="255"/>
      <c r="D27" s="255"/>
      <c r="E27" s="273"/>
      <c r="F27" s="47"/>
      <c r="G27" s="47"/>
      <c r="H27" s="47"/>
      <c r="I27" s="273"/>
      <c r="J27" s="47"/>
      <c r="K27" s="47"/>
      <c r="L27" s="47"/>
      <c r="M27" s="273"/>
      <c r="N27" s="47"/>
      <c r="O27" s="47"/>
      <c r="P27" s="47"/>
      <c r="Q27" s="256"/>
    </row>
    <row r="28" spans="1:18" ht="13.5" customHeight="1">
      <c r="A28" s="254" t="s">
        <v>42</v>
      </c>
      <c r="B28" s="255"/>
      <c r="C28" s="255"/>
      <c r="D28" s="255"/>
      <c r="E28" s="267"/>
      <c r="F28" s="47"/>
      <c r="G28" s="47"/>
      <c r="H28" s="47"/>
      <c r="I28" s="267"/>
      <c r="J28" s="47"/>
      <c r="K28" s="47"/>
      <c r="L28" s="47"/>
      <c r="M28" s="267"/>
      <c r="N28" s="47"/>
      <c r="O28" s="47"/>
      <c r="P28" s="47"/>
      <c r="Q28" s="256"/>
    </row>
    <row r="29" spans="1:18" ht="3.75" customHeight="1">
      <c r="A29" s="254"/>
      <c r="B29" s="255"/>
      <c r="C29" s="255"/>
      <c r="D29" s="255"/>
      <c r="E29" s="268"/>
      <c r="F29" s="47"/>
      <c r="G29" s="47"/>
      <c r="H29" s="47"/>
      <c r="I29" s="268"/>
      <c r="J29" s="47"/>
      <c r="K29" s="47"/>
      <c r="L29" s="47"/>
      <c r="M29" s="268"/>
      <c r="N29" s="47"/>
      <c r="O29" s="47"/>
      <c r="P29" s="47"/>
      <c r="Q29" s="256"/>
    </row>
    <row r="30" spans="1:18" ht="2.25" customHeight="1">
      <c r="A30" s="290" t="s">
        <v>137</v>
      </c>
      <c r="B30" s="255">
        <v>1980</v>
      </c>
      <c r="C30" s="255" t="s">
        <v>33</v>
      </c>
      <c r="D30" s="255" t="s">
        <v>33</v>
      </c>
      <c r="E30" s="272">
        <f>E34</f>
        <v>0</v>
      </c>
      <c r="F30" s="47"/>
      <c r="G30" s="47"/>
      <c r="H30" s="47"/>
      <c r="I30" s="272">
        <f>I34</f>
        <v>0</v>
      </c>
      <c r="J30" s="47"/>
      <c r="K30" s="47"/>
      <c r="L30" s="47"/>
      <c r="M30" s="272">
        <f>M34</f>
        <v>0</v>
      </c>
      <c r="N30" s="47"/>
      <c r="O30" s="47"/>
      <c r="P30" s="47"/>
      <c r="Q30" s="256" t="s">
        <v>131</v>
      </c>
    </row>
    <row r="31" spans="1:18">
      <c r="A31" s="290"/>
      <c r="B31" s="255"/>
      <c r="C31" s="255"/>
      <c r="D31" s="255"/>
      <c r="E31" s="286"/>
      <c r="F31" s="47"/>
      <c r="G31" s="47"/>
      <c r="H31" s="47"/>
      <c r="I31" s="286"/>
      <c r="J31" s="47"/>
      <c r="K31" s="47"/>
      <c r="L31" s="47"/>
      <c r="M31" s="286"/>
      <c r="N31" s="47"/>
      <c r="O31" s="47"/>
      <c r="P31" s="47"/>
      <c r="Q31" s="256"/>
    </row>
    <row r="32" spans="1:18" ht="8.25" customHeight="1">
      <c r="A32" s="290"/>
      <c r="B32" s="255"/>
      <c r="C32" s="255"/>
      <c r="D32" s="255"/>
      <c r="E32" s="273"/>
      <c r="F32" s="47"/>
      <c r="G32" s="47"/>
      <c r="H32" s="47"/>
      <c r="I32" s="273"/>
      <c r="J32" s="47"/>
      <c r="K32" s="47"/>
      <c r="L32" s="47"/>
      <c r="M32" s="273"/>
      <c r="N32" s="47"/>
      <c r="O32" s="47"/>
      <c r="P32" s="47"/>
      <c r="Q32" s="256"/>
    </row>
    <row r="33" spans="1:18" s="185" customFormat="1" hidden="1">
      <c r="A33" s="180" t="s">
        <v>138</v>
      </c>
      <c r="B33" s="204" t="s">
        <v>33</v>
      </c>
      <c r="C33" s="181" t="s">
        <v>33</v>
      </c>
      <c r="D33" s="181" t="s">
        <v>33</v>
      </c>
      <c r="E33" s="181" t="s">
        <v>33</v>
      </c>
      <c r="F33" s="203"/>
      <c r="G33" s="203"/>
      <c r="H33" s="203"/>
      <c r="I33" s="181" t="s">
        <v>33</v>
      </c>
      <c r="J33" s="203"/>
      <c r="K33" s="203"/>
      <c r="L33" s="203"/>
      <c r="M33" s="181" t="s">
        <v>33</v>
      </c>
      <c r="N33" s="203"/>
      <c r="O33" s="203"/>
      <c r="P33" s="203"/>
      <c r="Q33" s="184" t="s">
        <v>33</v>
      </c>
    </row>
    <row r="34" spans="1:18" ht="60" hidden="1">
      <c r="A34" s="174" t="s">
        <v>451</v>
      </c>
      <c r="B34" s="175">
        <v>1981</v>
      </c>
      <c r="C34" s="175">
        <v>510</v>
      </c>
      <c r="D34" s="175" t="s">
        <v>33</v>
      </c>
      <c r="E34" s="176">
        <v>0</v>
      </c>
      <c r="F34" s="177"/>
      <c r="G34" s="177"/>
      <c r="H34" s="177"/>
      <c r="I34" s="178">
        <v>0</v>
      </c>
      <c r="J34" s="179"/>
      <c r="K34" s="179"/>
      <c r="L34" s="179"/>
      <c r="M34" s="178">
        <v>0</v>
      </c>
      <c r="N34" s="177"/>
      <c r="O34" s="177"/>
      <c r="P34" s="177"/>
      <c r="Q34" s="178" t="s">
        <v>131</v>
      </c>
    </row>
    <row r="35" spans="1:18" ht="46.5" hidden="1" customHeight="1">
      <c r="A35" s="174" t="s">
        <v>139</v>
      </c>
      <c r="B35" s="175">
        <v>1982</v>
      </c>
      <c r="C35" s="175">
        <v>510</v>
      </c>
      <c r="D35" s="175" t="s">
        <v>33</v>
      </c>
      <c r="E35" s="175" t="s">
        <v>131</v>
      </c>
      <c r="F35" s="177"/>
      <c r="G35" s="177"/>
      <c r="H35" s="177"/>
      <c r="I35" s="175" t="s">
        <v>131</v>
      </c>
      <c r="J35" s="177"/>
      <c r="K35" s="177"/>
      <c r="L35" s="177"/>
      <c r="M35" s="175" t="s">
        <v>131</v>
      </c>
      <c r="N35" s="177"/>
      <c r="O35" s="177"/>
      <c r="P35" s="177"/>
      <c r="Q35" s="178" t="s">
        <v>131</v>
      </c>
      <c r="R35" s="64"/>
    </row>
    <row r="36" spans="1:18" s="53" customFormat="1">
      <c r="A36" s="291" t="s">
        <v>59</v>
      </c>
      <c r="B36" s="279">
        <v>2000</v>
      </c>
      <c r="C36" s="279" t="s">
        <v>33</v>
      </c>
      <c r="D36" s="279" t="s">
        <v>33</v>
      </c>
      <c r="E36" s="295">
        <f>E38+E69+E93</f>
        <v>75861942.840000004</v>
      </c>
      <c r="F36" s="292" t="e">
        <f>F38+F60+F69+#REF!</f>
        <v>#REF!</v>
      </c>
      <c r="G36" s="292" t="e">
        <f>G38+G60+G69+#REF!</f>
        <v>#REF!</v>
      </c>
      <c r="H36" s="292" t="e">
        <f>H38+H60+H69+#REF!</f>
        <v>#REF!</v>
      </c>
      <c r="I36" s="292">
        <f>I38+I69+I93</f>
        <v>53696072.039999999</v>
      </c>
      <c r="J36" s="292">
        <f>J38+J69+J93</f>
        <v>32940680.120000001</v>
      </c>
      <c r="K36" s="292">
        <f>K38+K69+K93</f>
        <v>39909283.43</v>
      </c>
      <c r="L36" s="292">
        <f>L38+L69+L93</f>
        <v>30798800.93</v>
      </c>
      <c r="M36" s="292">
        <f>M38+M69+M93</f>
        <v>53288874.439999998</v>
      </c>
      <c r="N36" s="293" t="e">
        <f>N38+N60+N69+#REF!+N78</f>
        <v>#REF!</v>
      </c>
      <c r="O36" s="293" t="e">
        <f>O38+O60+O69+#REF!+O78</f>
        <v>#REF!</v>
      </c>
      <c r="P36" s="293" t="e">
        <f>P38+P60+P69+#REF!+P78</f>
        <v>#REF!</v>
      </c>
      <c r="Q36" s="289" t="s">
        <v>131</v>
      </c>
    </row>
    <row r="37" spans="1:18" s="53" customFormat="1">
      <c r="A37" s="291"/>
      <c r="B37" s="279"/>
      <c r="C37" s="279"/>
      <c r="D37" s="279"/>
      <c r="E37" s="296"/>
      <c r="F37" s="279"/>
      <c r="G37" s="279"/>
      <c r="H37" s="279"/>
      <c r="I37" s="279"/>
      <c r="J37" s="279"/>
      <c r="K37" s="279"/>
      <c r="L37" s="279"/>
      <c r="M37" s="279"/>
      <c r="N37" s="294"/>
      <c r="O37" s="294"/>
      <c r="P37" s="294"/>
      <c r="Q37" s="289"/>
    </row>
    <row r="38" spans="1:18" s="53" customFormat="1">
      <c r="A38" s="291" t="s">
        <v>439</v>
      </c>
      <c r="B38" s="279">
        <v>2100</v>
      </c>
      <c r="C38" s="279" t="s">
        <v>33</v>
      </c>
      <c r="D38" s="279" t="s">
        <v>33</v>
      </c>
      <c r="E38" s="281">
        <f>E41+E45+E54</f>
        <v>50035761.700000003</v>
      </c>
      <c r="F38" s="284">
        <f>F41+F43+F44+F45+F54</f>
        <v>38099673.390000001</v>
      </c>
      <c r="G38" s="284">
        <f>G41+G43+G44+G45+G54</f>
        <v>73050159.519999996</v>
      </c>
      <c r="H38" s="284">
        <f>H41+H43+H44+H45+H54</f>
        <v>29624814.18</v>
      </c>
      <c r="I38" s="284">
        <f>I41+I45+I54</f>
        <v>39617959.810000002</v>
      </c>
      <c r="J38" s="284">
        <f>J41+J45+J54</f>
        <v>32913410.559999999</v>
      </c>
      <c r="K38" s="284">
        <f>K41+K45+K54</f>
        <v>37800906.619999997</v>
      </c>
      <c r="L38" s="284">
        <f>L41+L45+L54</f>
        <v>30779099.93</v>
      </c>
      <c r="M38" s="284">
        <f>M41+M45+M54</f>
        <v>39188703.619999997</v>
      </c>
      <c r="N38" s="284">
        <f>N41+N43+N44+N45+N54</f>
        <v>7911517.0099999998</v>
      </c>
      <c r="O38" s="284">
        <f>O41+O43+O44+O45+O54</f>
        <v>36435442.5</v>
      </c>
      <c r="P38" s="284">
        <f>P41+P43+P44+P45+P54</f>
        <v>7200</v>
      </c>
      <c r="Q38" s="289" t="s">
        <v>131</v>
      </c>
    </row>
    <row r="39" spans="1:18" s="53" customFormat="1">
      <c r="A39" s="291"/>
      <c r="B39" s="279"/>
      <c r="C39" s="279"/>
      <c r="D39" s="279"/>
      <c r="E39" s="282"/>
      <c r="F39" s="279"/>
      <c r="G39" s="279"/>
      <c r="H39" s="279"/>
      <c r="I39" s="279"/>
      <c r="J39" s="279"/>
      <c r="K39" s="279"/>
      <c r="L39" s="279"/>
      <c r="M39" s="279"/>
      <c r="N39" s="279"/>
      <c r="O39" s="279"/>
      <c r="P39" s="279"/>
      <c r="Q39" s="289"/>
    </row>
    <row r="40" spans="1:18" s="185" customFormat="1" hidden="1">
      <c r="A40" s="180" t="s">
        <v>42</v>
      </c>
      <c r="B40" s="181" t="s">
        <v>33</v>
      </c>
      <c r="C40" s="181" t="s">
        <v>33</v>
      </c>
      <c r="D40" s="181" t="s">
        <v>33</v>
      </c>
      <c r="E40" s="181" t="s">
        <v>33</v>
      </c>
      <c r="F40" s="203"/>
      <c r="G40" s="203"/>
      <c r="H40" s="203"/>
      <c r="I40" s="181" t="s">
        <v>33</v>
      </c>
      <c r="J40" s="203"/>
      <c r="K40" s="203"/>
      <c r="L40" s="203"/>
      <c r="M40" s="181" t="s">
        <v>33</v>
      </c>
      <c r="N40" s="203"/>
      <c r="O40" s="203"/>
      <c r="P40" s="203"/>
      <c r="Q40" s="184" t="s">
        <v>33</v>
      </c>
    </row>
    <row r="41" spans="1:18" s="53" customFormat="1">
      <c r="A41" s="291" t="s">
        <v>450</v>
      </c>
      <c r="B41" s="278">
        <v>2110</v>
      </c>
      <c r="C41" s="279">
        <v>111</v>
      </c>
      <c r="D41" s="280" t="s">
        <v>471</v>
      </c>
      <c r="E41" s="281">
        <f>E43+E44</f>
        <v>37962315.590000004</v>
      </c>
      <c r="F41" s="283">
        <f>[1]Лист5!L79</f>
        <v>4918649.08</v>
      </c>
      <c r="G41" s="283">
        <f>[1]Лист5!L57</f>
        <v>32780340.52</v>
      </c>
      <c r="H41" s="283">
        <v>0</v>
      </c>
      <c r="I41" s="284">
        <f>I43+I44</f>
        <v>29777569.93</v>
      </c>
      <c r="J41" s="284">
        <f>J43+J44</f>
        <v>29314701.91</v>
      </c>
      <c r="K41" s="284">
        <f>K43+K44</f>
        <v>28424163.699999999</v>
      </c>
      <c r="L41" s="284">
        <f>L43+L44</f>
        <v>29649271.91</v>
      </c>
      <c r="M41" s="284">
        <f>M43+M44</f>
        <v>29415018.870000001</v>
      </c>
      <c r="N41" s="283">
        <f>[1]Лист5!N79</f>
        <v>5207036.58</v>
      </c>
      <c r="O41" s="283">
        <f>[1]Лист5!N57</f>
        <v>27124887.949999999</v>
      </c>
      <c r="P41" s="283">
        <v>0</v>
      </c>
      <c r="Q41" s="289" t="s">
        <v>131</v>
      </c>
    </row>
    <row r="42" spans="1:18" s="53" customFormat="1">
      <c r="A42" s="291"/>
      <c r="B42" s="278"/>
      <c r="C42" s="279"/>
      <c r="D42" s="280"/>
      <c r="E42" s="282"/>
      <c r="F42" s="283"/>
      <c r="G42" s="283"/>
      <c r="H42" s="283"/>
      <c r="I42" s="284"/>
      <c r="J42" s="284"/>
      <c r="K42" s="284"/>
      <c r="L42" s="284"/>
      <c r="M42" s="284"/>
      <c r="N42" s="283"/>
      <c r="O42" s="283"/>
      <c r="P42" s="283"/>
      <c r="Q42" s="289"/>
      <c r="R42" s="53" t="s">
        <v>468</v>
      </c>
    </row>
    <row r="43" spans="1:18" s="143" customFormat="1" ht="30" hidden="1" customHeight="1">
      <c r="A43" s="226" t="s">
        <v>433</v>
      </c>
      <c r="B43" s="219">
        <v>2111</v>
      </c>
      <c r="C43" s="227">
        <v>111</v>
      </c>
      <c r="D43" s="227">
        <v>211</v>
      </c>
      <c r="E43" s="234">
        <v>37613945.109999999</v>
      </c>
      <c r="F43" s="235">
        <v>29563471.91</v>
      </c>
      <c r="G43" s="235">
        <v>29228901.91</v>
      </c>
      <c r="H43" s="235">
        <v>28338363.699999999</v>
      </c>
      <c r="I43" s="234">
        <v>29563471.91</v>
      </c>
      <c r="J43" s="235">
        <v>29228901.91</v>
      </c>
      <c r="K43" s="235">
        <v>28338363.699999999</v>
      </c>
      <c r="L43" s="235">
        <v>29563471.91</v>
      </c>
      <c r="M43" s="234">
        <v>29228901.91</v>
      </c>
      <c r="N43" s="235">
        <v>3000</v>
      </c>
      <c r="O43" s="235">
        <v>94000</v>
      </c>
      <c r="P43" s="235">
        <v>0</v>
      </c>
      <c r="Q43" s="231" t="s">
        <v>131</v>
      </c>
    </row>
    <row r="44" spans="1:18" s="143" customFormat="1" ht="30" hidden="1">
      <c r="A44" s="226" t="s">
        <v>140</v>
      </c>
      <c r="B44" s="219">
        <v>2112</v>
      </c>
      <c r="C44" s="227">
        <v>111</v>
      </c>
      <c r="D44" s="227">
        <v>266</v>
      </c>
      <c r="E44" s="234">
        <v>348370.48</v>
      </c>
      <c r="F44" s="235">
        <v>85800</v>
      </c>
      <c r="G44" s="235">
        <v>85800</v>
      </c>
      <c r="H44" s="235">
        <v>85800</v>
      </c>
      <c r="I44" s="234">
        <v>214098.02</v>
      </c>
      <c r="J44" s="235">
        <v>85800</v>
      </c>
      <c r="K44" s="235">
        <v>85800</v>
      </c>
      <c r="L44" s="235">
        <v>85800</v>
      </c>
      <c r="M44" s="234">
        <v>186116.96</v>
      </c>
      <c r="N44" s="235">
        <v>19800</v>
      </c>
      <c r="O44" s="235">
        <v>19800</v>
      </c>
      <c r="P44" s="235"/>
      <c r="Q44" s="231" t="s">
        <v>131</v>
      </c>
    </row>
    <row r="45" spans="1:18" s="53" customFormat="1">
      <c r="A45" s="291" t="s">
        <v>141</v>
      </c>
      <c r="B45" s="279">
        <v>2120</v>
      </c>
      <c r="C45" s="279">
        <v>112</v>
      </c>
      <c r="D45" s="280" t="s">
        <v>470</v>
      </c>
      <c r="E45" s="281">
        <f>SUM(E48:E51)</f>
        <v>1660655.12</v>
      </c>
      <c r="F45" s="283">
        <f>F48+F49+F50+F51</f>
        <v>2118649.02</v>
      </c>
      <c r="G45" s="283">
        <f>G48+G49+G50+G51</f>
        <v>1150316.96</v>
      </c>
      <c r="H45" s="283">
        <f>H48+H49+H50+H51</f>
        <v>1200650.48</v>
      </c>
      <c r="I45" s="284">
        <f t="shared" ref="I45:M45" si="3">SUM(I48:I51)</f>
        <v>1001530</v>
      </c>
      <c r="J45" s="283">
        <f t="shared" si="3"/>
        <v>2147794.96</v>
      </c>
      <c r="K45" s="283">
        <f t="shared" si="3"/>
        <v>1200650.48</v>
      </c>
      <c r="L45" s="283">
        <f t="shared" si="3"/>
        <v>1129828.02</v>
      </c>
      <c r="M45" s="284">
        <f t="shared" si="3"/>
        <v>1040000</v>
      </c>
      <c r="N45" s="284">
        <f>SUM(N48:N51)</f>
        <v>1148378</v>
      </c>
      <c r="O45" s="284">
        <f t="shared" ref="O45:P45" si="4">SUM(O48:O51)</f>
        <v>1062272.75</v>
      </c>
      <c r="P45" s="284">
        <f t="shared" si="4"/>
        <v>7200</v>
      </c>
      <c r="Q45" s="289" t="s">
        <v>131</v>
      </c>
    </row>
    <row r="46" spans="1:18" s="53" customFormat="1">
      <c r="A46" s="291"/>
      <c r="B46" s="279"/>
      <c r="C46" s="279"/>
      <c r="D46" s="280"/>
      <c r="E46" s="282"/>
      <c r="F46" s="283"/>
      <c r="G46" s="283"/>
      <c r="H46" s="283"/>
      <c r="I46" s="284"/>
      <c r="J46" s="283"/>
      <c r="K46" s="283"/>
      <c r="L46" s="283"/>
      <c r="M46" s="284"/>
      <c r="N46" s="284"/>
      <c r="O46" s="284"/>
      <c r="P46" s="284"/>
      <c r="Q46" s="289"/>
      <c r="R46" s="53" t="s">
        <v>467</v>
      </c>
    </row>
    <row r="47" spans="1:18" s="143" customFormat="1" hidden="1">
      <c r="A47" s="226" t="s">
        <v>42</v>
      </c>
      <c r="B47" s="227" t="s">
        <v>33</v>
      </c>
      <c r="C47" s="227" t="s">
        <v>33</v>
      </c>
      <c r="D47" s="227" t="s">
        <v>33</v>
      </c>
      <c r="E47" s="234" t="s">
        <v>33</v>
      </c>
      <c r="F47" s="235"/>
      <c r="G47" s="235"/>
      <c r="H47" s="235"/>
      <c r="I47" s="234" t="s">
        <v>33</v>
      </c>
      <c r="J47" s="235"/>
      <c r="K47" s="235"/>
      <c r="L47" s="235"/>
      <c r="M47" s="234" t="s">
        <v>33</v>
      </c>
      <c r="N47" s="235"/>
      <c r="O47" s="235"/>
      <c r="P47" s="235"/>
      <c r="Q47" s="231" t="s">
        <v>33</v>
      </c>
    </row>
    <row r="48" spans="1:18" s="143" customFormat="1" ht="30" hidden="1">
      <c r="A48" s="226" t="s">
        <v>142</v>
      </c>
      <c r="B48" s="219">
        <v>2121</v>
      </c>
      <c r="C48" s="227">
        <v>112</v>
      </c>
      <c r="D48" s="227">
        <v>212</v>
      </c>
      <c r="E48" s="234">
        <v>25800</v>
      </c>
      <c r="F48" s="235">
        <v>238500</v>
      </c>
      <c r="G48" s="235">
        <v>0</v>
      </c>
      <c r="H48" s="235"/>
      <c r="I48" s="234">
        <v>0</v>
      </c>
      <c r="J48" s="235">
        <v>243000</v>
      </c>
      <c r="K48" s="235">
        <v>0</v>
      </c>
      <c r="L48" s="235">
        <v>0</v>
      </c>
      <c r="M48" s="234">
        <v>0</v>
      </c>
      <c r="N48" s="235">
        <v>243000</v>
      </c>
      <c r="O48" s="235">
        <v>0</v>
      </c>
      <c r="P48" s="235">
        <v>0</v>
      </c>
      <c r="Q48" s="231" t="s">
        <v>131</v>
      </c>
    </row>
    <row r="49" spans="1:24" s="143" customFormat="1" ht="30" hidden="1">
      <c r="A49" s="226" t="s">
        <v>143</v>
      </c>
      <c r="B49" s="219">
        <v>2122</v>
      </c>
      <c r="C49" s="227">
        <v>112</v>
      </c>
      <c r="D49" s="227">
        <v>214</v>
      </c>
      <c r="E49" s="234">
        <f>1033266+448807.12</f>
        <v>1482073.12</v>
      </c>
      <c r="F49" s="235">
        <v>1000000</v>
      </c>
      <c r="G49" s="235">
        <v>1040000</v>
      </c>
      <c r="H49" s="235">
        <v>1040000</v>
      </c>
      <c r="I49" s="234">
        <v>1000000</v>
      </c>
      <c r="J49" s="235">
        <v>1040000</v>
      </c>
      <c r="K49" s="235">
        <v>1040000</v>
      </c>
      <c r="L49" s="235">
        <v>1000000</v>
      </c>
      <c r="M49" s="234">
        <v>1040000</v>
      </c>
      <c r="N49" s="235">
        <v>140000</v>
      </c>
      <c r="O49" s="235">
        <v>960000</v>
      </c>
      <c r="P49" s="235">
        <v>0</v>
      </c>
      <c r="Q49" s="231" t="s">
        <v>131</v>
      </c>
    </row>
    <row r="50" spans="1:24" s="143" customFormat="1" ht="60" hidden="1">
      <c r="A50" s="226" t="s">
        <v>144</v>
      </c>
      <c r="B50" s="219">
        <v>2123</v>
      </c>
      <c r="C50" s="227">
        <v>112</v>
      </c>
      <c r="D50" s="227">
        <v>226</v>
      </c>
      <c r="E50" s="234">
        <v>147802</v>
      </c>
      <c r="F50" s="235">
        <v>750321</v>
      </c>
      <c r="G50" s="235">
        <v>10000</v>
      </c>
      <c r="H50" s="235"/>
      <c r="I50" s="234">
        <v>0</v>
      </c>
      <c r="J50" s="235">
        <v>764478</v>
      </c>
      <c r="K50" s="235">
        <v>0</v>
      </c>
      <c r="L50" s="235">
        <v>0</v>
      </c>
      <c r="M50" s="234">
        <v>0</v>
      </c>
      <c r="N50" s="235">
        <v>764478</v>
      </c>
      <c r="O50" s="235">
        <v>0</v>
      </c>
      <c r="P50" s="235">
        <v>0</v>
      </c>
      <c r="Q50" s="231" t="s">
        <v>131</v>
      </c>
    </row>
    <row r="51" spans="1:24" s="143" customFormat="1" ht="30" hidden="1">
      <c r="A51" s="226" t="s">
        <v>140</v>
      </c>
      <c r="B51" s="219">
        <v>2124</v>
      </c>
      <c r="C51" s="227">
        <v>112</v>
      </c>
      <c r="D51" s="227">
        <v>266</v>
      </c>
      <c r="E51" s="234">
        <v>4980</v>
      </c>
      <c r="F51" s="235">
        <v>129828.02</v>
      </c>
      <c r="G51" s="235">
        <v>100316.96</v>
      </c>
      <c r="H51" s="235">
        <v>160650.48000000001</v>
      </c>
      <c r="I51" s="234">
        <v>1530</v>
      </c>
      <c r="J51" s="235">
        <v>100316.96</v>
      </c>
      <c r="K51" s="235">
        <v>160650.48000000001</v>
      </c>
      <c r="L51" s="235">
        <v>129828.02</v>
      </c>
      <c r="M51" s="234">
        <v>0</v>
      </c>
      <c r="N51" s="235">
        <v>900</v>
      </c>
      <c r="O51" s="235">
        <v>102272.75</v>
      </c>
      <c r="P51" s="235">
        <v>7200</v>
      </c>
      <c r="Q51" s="231" t="s">
        <v>131</v>
      </c>
    </row>
    <row r="52" spans="1:24">
      <c r="A52" s="290" t="s">
        <v>145</v>
      </c>
      <c r="B52" s="255">
        <v>2130</v>
      </c>
      <c r="C52" s="255">
        <v>113</v>
      </c>
      <c r="D52" s="255" t="s">
        <v>33</v>
      </c>
      <c r="E52" s="272" t="s">
        <v>131</v>
      </c>
      <c r="F52" s="276"/>
      <c r="G52" s="276"/>
      <c r="H52" s="276"/>
      <c r="I52" s="275" t="s">
        <v>131</v>
      </c>
      <c r="J52" s="276"/>
      <c r="K52" s="276"/>
      <c r="L52" s="276"/>
      <c r="M52" s="275" t="s">
        <v>131</v>
      </c>
      <c r="N52" s="276"/>
      <c r="O52" s="276"/>
      <c r="P52" s="276"/>
      <c r="Q52" s="256" t="s">
        <v>131</v>
      </c>
    </row>
    <row r="53" spans="1:24" ht="33" customHeight="1">
      <c r="A53" s="290"/>
      <c r="B53" s="255"/>
      <c r="C53" s="255"/>
      <c r="D53" s="255"/>
      <c r="E53" s="273"/>
      <c r="F53" s="276"/>
      <c r="G53" s="276"/>
      <c r="H53" s="276"/>
      <c r="I53" s="275"/>
      <c r="J53" s="276"/>
      <c r="K53" s="276"/>
      <c r="L53" s="276"/>
      <c r="M53" s="275"/>
      <c r="N53" s="276"/>
      <c r="O53" s="276"/>
      <c r="P53" s="276"/>
      <c r="Q53" s="256"/>
    </row>
    <row r="54" spans="1:24" s="53" customFormat="1" ht="60">
      <c r="A54" s="65" t="s">
        <v>146</v>
      </c>
      <c r="B54" s="55">
        <v>2140</v>
      </c>
      <c r="C54" s="55">
        <v>119</v>
      </c>
      <c r="D54" s="55" t="s">
        <v>33</v>
      </c>
      <c r="E54" s="62">
        <f>E56+E58</f>
        <v>10412790.99</v>
      </c>
      <c r="F54" s="63">
        <f>F56+F58</f>
        <v>1413103.38</v>
      </c>
      <c r="G54" s="63">
        <f>G56+G58</f>
        <v>9804800.1300000008</v>
      </c>
      <c r="H54" s="63">
        <f>H56+H58</f>
        <v>0</v>
      </c>
      <c r="I54" s="62">
        <f t="shared" ref="I54:M54" si="5">I56+I58</f>
        <v>8838859.8800000008</v>
      </c>
      <c r="J54" s="63">
        <f t="shared" si="5"/>
        <v>1450913.69</v>
      </c>
      <c r="K54" s="63">
        <f t="shared" si="5"/>
        <v>8176092.4400000004</v>
      </c>
      <c r="L54" s="63">
        <f t="shared" si="5"/>
        <v>0</v>
      </c>
      <c r="M54" s="62">
        <f t="shared" si="5"/>
        <v>8733684.75</v>
      </c>
      <c r="N54" s="62">
        <f>N56+N58</f>
        <v>1533302.43</v>
      </c>
      <c r="O54" s="62">
        <f>O56+O58</f>
        <v>8134481.7999999998</v>
      </c>
      <c r="P54" s="63">
        <f>P56+P58</f>
        <v>0</v>
      </c>
      <c r="Q54" s="59" t="s">
        <v>131</v>
      </c>
      <c r="U54" s="144"/>
      <c r="V54" s="144"/>
      <c r="W54" s="144"/>
      <c r="X54" s="144"/>
    </row>
    <row r="55" spans="1:24" s="185" customFormat="1" hidden="1">
      <c r="A55" s="180" t="s">
        <v>42</v>
      </c>
      <c r="B55" s="181" t="s">
        <v>33</v>
      </c>
      <c r="C55" s="181" t="s">
        <v>33</v>
      </c>
      <c r="D55" s="181" t="s">
        <v>33</v>
      </c>
      <c r="E55" s="182" t="s">
        <v>33</v>
      </c>
      <c r="F55" s="183"/>
      <c r="G55" s="183"/>
      <c r="H55" s="183"/>
      <c r="I55" s="182" t="s">
        <v>33</v>
      </c>
      <c r="J55" s="183"/>
      <c r="K55" s="183"/>
      <c r="L55" s="183"/>
      <c r="M55" s="182" t="s">
        <v>33</v>
      </c>
      <c r="N55" s="182"/>
      <c r="O55" s="182"/>
      <c r="P55" s="183"/>
      <c r="Q55" s="184" t="s">
        <v>33</v>
      </c>
      <c r="U55" s="205"/>
      <c r="V55" s="205"/>
      <c r="W55" s="205"/>
      <c r="X55" s="205"/>
    </row>
    <row r="56" spans="1:24">
      <c r="A56" s="262" t="s">
        <v>449</v>
      </c>
      <c r="B56" s="267">
        <v>2141</v>
      </c>
      <c r="C56" s="267">
        <v>119</v>
      </c>
      <c r="D56" s="267">
        <v>213</v>
      </c>
      <c r="E56" s="272">
        <v>10201554.310000001</v>
      </c>
      <c r="F56" s="287">
        <f>[1]Лист9!D42</f>
        <v>1413103.38</v>
      </c>
      <c r="G56" s="287">
        <f>[1]Лист9!D22</f>
        <v>9756045.25</v>
      </c>
      <c r="H56" s="287">
        <v>0</v>
      </c>
      <c r="I56" s="272">
        <v>8838859.8800000008</v>
      </c>
      <c r="J56" s="287">
        <f>[1]Лист9!F42</f>
        <v>1450913.69</v>
      </c>
      <c r="K56" s="287">
        <f>[1]Лист9!F22</f>
        <v>8142293.2800000003</v>
      </c>
      <c r="L56" s="287">
        <v>0</v>
      </c>
      <c r="M56" s="272">
        <v>8733684.75</v>
      </c>
      <c r="N56" s="287">
        <f>[1]Лист9!H42</f>
        <v>1533302.43</v>
      </c>
      <c r="O56" s="287">
        <f>[1]Лист9!H22</f>
        <v>8098921.9800000004</v>
      </c>
      <c r="P56" s="287">
        <v>0</v>
      </c>
      <c r="Q56" s="264" t="s">
        <v>131</v>
      </c>
      <c r="U56" s="145"/>
      <c r="V56" s="145"/>
      <c r="W56" s="145"/>
      <c r="X56" s="145"/>
    </row>
    <row r="57" spans="1:24">
      <c r="A57" s="263"/>
      <c r="B57" s="268"/>
      <c r="C57" s="268"/>
      <c r="D57" s="268"/>
      <c r="E57" s="273"/>
      <c r="F57" s="288"/>
      <c r="G57" s="288"/>
      <c r="H57" s="288"/>
      <c r="I57" s="273"/>
      <c r="J57" s="288"/>
      <c r="K57" s="288"/>
      <c r="L57" s="288"/>
      <c r="M57" s="273"/>
      <c r="N57" s="288"/>
      <c r="O57" s="288"/>
      <c r="P57" s="288"/>
      <c r="Q57" s="265"/>
    </row>
    <row r="58" spans="1:24">
      <c r="A58" s="254" t="s">
        <v>147</v>
      </c>
      <c r="B58" s="255">
        <v>2142</v>
      </c>
      <c r="C58" s="255">
        <v>119</v>
      </c>
      <c r="D58" s="255">
        <v>266</v>
      </c>
      <c r="E58" s="272">
        <v>211236.68</v>
      </c>
      <c r="F58" s="276">
        <v>0</v>
      </c>
      <c r="G58" s="276">
        <f>[1]Лист10!F12</f>
        <v>48754.879999999997</v>
      </c>
      <c r="H58" s="276">
        <v>0</v>
      </c>
      <c r="I58" s="275">
        <v>0</v>
      </c>
      <c r="J58" s="276">
        <v>0</v>
      </c>
      <c r="K58" s="276">
        <f>[1]Лист10!J12</f>
        <v>33799.160000000003</v>
      </c>
      <c r="L58" s="276">
        <v>0</v>
      </c>
      <c r="M58" s="275">
        <v>0</v>
      </c>
      <c r="N58" s="276">
        <v>0</v>
      </c>
      <c r="O58" s="276">
        <f>[1]Лист10!N12</f>
        <v>35559.82</v>
      </c>
      <c r="P58" s="276">
        <v>0</v>
      </c>
      <c r="Q58" s="256" t="s">
        <v>131</v>
      </c>
    </row>
    <row r="59" spans="1:24">
      <c r="A59" s="254"/>
      <c r="B59" s="255"/>
      <c r="C59" s="255"/>
      <c r="D59" s="255"/>
      <c r="E59" s="273"/>
      <c r="F59" s="276"/>
      <c r="G59" s="276"/>
      <c r="H59" s="276"/>
      <c r="I59" s="275"/>
      <c r="J59" s="276"/>
      <c r="K59" s="276"/>
      <c r="L59" s="276"/>
      <c r="M59" s="275"/>
      <c r="N59" s="276"/>
      <c r="O59" s="276"/>
      <c r="P59" s="276"/>
      <c r="Q59" s="256"/>
    </row>
    <row r="60" spans="1:24">
      <c r="A60" s="254" t="s">
        <v>148</v>
      </c>
      <c r="B60" s="255">
        <v>2200</v>
      </c>
      <c r="C60" s="255">
        <v>300</v>
      </c>
      <c r="D60" s="255" t="s">
        <v>33</v>
      </c>
      <c r="E60" s="272" t="s">
        <v>131</v>
      </c>
      <c r="F60" s="276">
        <f>F62</f>
        <v>0</v>
      </c>
      <c r="G60" s="276">
        <f t="shared" ref="G60:H60" si="6">G62</f>
        <v>0</v>
      </c>
      <c r="H60" s="276">
        <f t="shared" si="6"/>
        <v>0</v>
      </c>
      <c r="I60" s="275" t="str">
        <f>I62</f>
        <v>-</v>
      </c>
      <c r="J60" s="276">
        <f>J62</f>
        <v>0</v>
      </c>
      <c r="K60" s="276">
        <f t="shared" ref="K60:L60" si="7">K62</f>
        <v>0</v>
      </c>
      <c r="L60" s="276">
        <f t="shared" si="7"/>
        <v>0</v>
      </c>
      <c r="M60" s="275" t="s">
        <v>131</v>
      </c>
      <c r="N60" s="276">
        <f>N62</f>
        <v>0</v>
      </c>
      <c r="O60" s="276">
        <f t="shared" ref="O60:P60" si="8">O62</f>
        <v>0</v>
      </c>
      <c r="P60" s="276">
        <f t="shared" si="8"/>
        <v>0</v>
      </c>
      <c r="Q60" s="256" t="s">
        <v>131</v>
      </c>
    </row>
    <row r="61" spans="1:24">
      <c r="A61" s="254"/>
      <c r="B61" s="255"/>
      <c r="C61" s="255"/>
      <c r="D61" s="255"/>
      <c r="E61" s="273"/>
      <c r="F61" s="276"/>
      <c r="G61" s="276"/>
      <c r="H61" s="276"/>
      <c r="I61" s="275"/>
      <c r="J61" s="276"/>
      <c r="K61" s="276"/>
      <c r="L61" s="276"/>
      <c r="M61" s="275"/>
      <c r="N61" s="276"/>
      <c r="O61" s="276"/>
      <c r="P61" s="276"/>
      <c r="Q61" s="256"/>
    </row>
    <row r="62" spans="1:24" ht="26.25" customHeight="1">
      <c r="A62" s="254" t="s">
        <v>442</v>
      </c>
      <c r="B62" s="255">
        <v>2210</v>
      </c>
      <c r="C62" s="255">
        <v>320</v>
      </c>
      <c r="D62" s="255" t="s">
        <v>33</v>
      </c>
      <c r="E62" s="272" t="s">
        <v>131</v>
      </c>
      <c r="F62" s="276">
        <v>0</v>
      </c>
      <c r="G62" s="276">
        <v>0</v>
      </c>
      <c r="H62" s="276">
        <v>0</v>
      </c>
      <c r="I62" s="275" t="s">
        <v>131</v>
      </c>
      <c r="J62" s="276">
        <v>0</v>
      </c>
      <c r="K62" s="276">
        <v>0</v>
      </c>
      <c r="L62" s="276">
        <v>0</v>
      </c>
      <c r="M62" s="275" t="s">
        <v>131</v>
      </c>
      <c r="N62" s="276">
        <v>0</v>
      </c>
      <c r="O62" s="276">
        <v>0</v>
      </c>
      <c r="P62" s="276">
        <v>0</v>
      </c>
      <c r="Q62" s="256" t="s">
        <v>131</v>
      </c>
    </row>
    <row r="63" spans="1:24" ht="34.5" customHeight="1">
      <c r="A63" s="254"/>
      <c r="B63" s="255"/>
      <c r="C63" s="255"/>
      <c r="D63" s="255"/>
      <c r="E63" s="273"/>
      <c r="F63" s="276"/>
      <c r="G63" s="276"/>
      <c r="H63" s="276"/>
      <c r="I63" s="275"/>
      <c r="J63" s="276"/>
      <c r="K63" s="276"/>
      <c r="L63" s="276"/>
      <c r="M63" s="275"/>
      <c r="N63" s="276"/>
      <c r="O63" s="276"/>
      <c r="P63" s="276"/>
      <c r="Q63" s="256"/>
    </row>
    <row r="64" spans="1:24" ht="26.25" customHeight="1">
      <c r="A64" s="254" t="s">
        <v>443</v>
      </c>
      <c r="B64" s="255">
        <v>2211</v>
      </c>
      <c r="C64" s="255">
        <v>321</v>
      </c>
      <c r="D64" s="255" t="s">
        <v>33</v>
      </c>
      <c r="E64" s="272" t="s">
        <v>131</v>
      </c>
      <c r="F64" s="276">
        <v>0</v>
      </c>
      <c r="G64" s="276">
        <v>0</v>
      </c>
      <c r="H64" s="276">
        <v>0</v>
      </c>
      <c r="I64" s="275" t="s">
        <v>131</v>
      </c>
      <c r="J64" s="276">
        <v>0</v>
      </c>
      <c r="K64" s="276">
        <v>0</v>
      </c>
      <c r="L64" s="276">
        <v>0</v>
      </c>
      <c r="M64" s="275" t="s">
        <v>131</v>
      </c>
      <c r="N64" s="276">
        <v>0</v>
      </c>
      <c r="O64" s="276">
        <v>0</v>
      </c>
      <c r="P64" s="276">
        <v>0</v>
      </c>
      <c r="Q64" s="256" t="s">
        <v>131</v>
      </c>
    </row>
    <row r="65" spans="1:18" ht="30" customHeight="1">
      <c r="A65" s="254"/>
      <c r="B65" s="255"/>
      <c r="C65" s="255"/>
      <c r="D65" s="255"/>
      <c r="E65" s="273"/>
      <c r="F65" s="276"/>
      <c r="G65" s="276"/>
      <c r="H65" s="276"/>
      <c r="I65" s="275"/>
      <c r="J65" s="276"/>
      <c r="K65" s="276"/>
      <c r="L65" s="276"/>
      <c r="M65" s="275"/>
      <c r="N65" s="276"/>
      <c r="O65" s="276"/>
      <c r="P65" s="276"/>
      <c r="Q65" s="256"/>
    </row>
    <row r="66" spans="1:18" ht="60">
      <c r="A66" s="24" t="s">
        <v>149</v>
      </c>
      <c r="B66" s="25">
        <v>2220</v>
      </c>
      <c r="C66" s="25">
        <v>340</v>
      </c>
      <c r="D66" s="25" t="s">
        <v>33</v>
      </c>
      <c r="E66" s="61" t="s">
        <v>131</v>
      </c>
      <c r="F66" s="60"/>
      <c r="G66" s="60"/>
      <c r="H66" s="60"/>
      <c r="I66" s="61" t="s">
        <v>131</v>
      </c>
      <c r="J66" s="60"/>
      <c r="K66" s="60"/>
      <c r="L66" s="60"/>
      <c r="M66" s="61" t="s">
        <v>131</v>
      </c>
      <c r="N66" s="60"/>
      <c r="O66" s="60"/>
      <c r="P66" s="60"/>
      <c r="Q66" s="27" t="s">
        <v>131</v>
      </c>
    </row>
    <row r="67" spans="1:18" ht="90">
      <c r="A67" s="24" t="s">
        <v>150</v>
      </c>
      <c r="B67" s="25">
        <v>2230</v>
      </c>
      <c r="C67" s="25">
        <v>350</v>
      </c>
      <c r="D67" s="25" t="s">
        <v>33</v>
      </c>
      <c r="E67" s="61" t="s">
        <v>131</v>
      </c>
      <c r="F67" s="60"/>
      <c r="G67" s="60"/>
      <c r="H67" s="60"/>
      <c r="I67" s="61" t="s">
        <v>131</v>
      </c>
      <c r="J67" s="60"/>
      <c r="K67" s="60"/>
      <c r="L67" s="60"/>
      <c r="M67" s="61" t="s">
        <v>131</v>
      </c>
      <c r="N67" s="60"/>
      <c r="O67" s="60"/>
      <c r="P67" s="60"/>
      <c r="Q67" s="27" t="s">
        <v>131</v>
      </c>
    </row>
    <row r="68" spans="1:18">
      <c r="A68" s="24" t="s">
        <v>151</v>
      </c>
      <c r="B68" s="25">
        <v>2240</v>
      </c>
      <c r="C68" s="25">
        <v>360</v>
      </c>
      <c r="D68" s="25" t="s">
        <v>33</v>
      </c>
      <c r="E68" s="61" t="s">
        <v>131</v>
      </c>
      <c r="F68" s="60"/>
      <c r="G68" s="60"/>
      <c r="H68" s="60"/>
      <c r="I68" s="61" t="s">
        <v>131</v>
      </c>
      <c r="J68" s="60"/>
      <c r="K68" s="60"/>
      <c r="L68" s="60"/>
      <c r="M68" s="61" t="s">
        <v>131</v>
      </c>
      <c r="N68" s="60"/>
      <c r="O68" s="60"/>
      <c r="P68" s="60"/>
      <c r="Q68" s="27" t="s">
        <v>131</v>
      </c>
    </row>
    <row r="69" spans="1:18" s="53" customFormat="1" ht="30">
      <c r="A69" s="65" t="s">
        <v>152</v>
      </c>
      <c r="B69" s="55">
        <v>2300</v>
      </c>
      <c r="C69" s="55">
        <v>850</v>
      </c>
      <c r="D69" s="55" t="s">
        <v>33</v>
      </c>
      <c r="E69" s="62">
        <f>E71+E74+E75</f>
        <v>1362875.18</v>
      </c>
      <c r="F69" s="63">
        <f>SUM(F71:F81)</f>
        <v>6453.17</v>
      </c>
      <c r="G69" s="63">
        <f>SUM(G71:G81)</f>
        <v>4626827.62</v>
      </c>
      <c r="H69" s="63">
        <f>SUM(H71:H81)</f>
        <v>0</v>
      </c>
      <c r="I69" s="62">
        <f t="shared" ref="I69:M69" si="9">I71+I74+I75</f>
        <v>33782.959999999999</v>
      </c>
      <c r="J69" s="63">
        <f t="shared" si="9"/>
        <v>27269.56</v>
      </c>
      <c r="K69" s="63">
        <f t="shared" si="9"/>
        <v>2108376.81</v>
      </c>
      <c r="L69" s="63">
        <f t="shared" si="9"/>
        <v>19701</v>
      </c>
      <c r="M69" s="62">
        <f t="shared" si="9"/>
        <v>33682.639999999999</v>
      </c>
      <c r="N69" s="62">
        <f>N71+N75</f>
        <v>0</v>
      </c>
      <c r="O69" s="62">
        <f>O71+O75</f>
        <v>1994933.25</v>
      </c>
      <c r="P69" s="62">
        <f>P71+P75</f>
        <v>0</v>
      </c>
      <c r="Q69" s="59" t="s">
        <v>131</v>
      </c>
    </row>
    <row r="70" spans="1:18" s="185" customFormat="1" hidden="1">
      <c r="A70" s="180" t="s">
        <v>138</v>
      </c>
      <c r="B70" s="181" t="s">
        <v>33</v>
      </c>
      <c r="C70" s="181" t="s">
        <v>33</v>
      </c>
      <c r="D70" s="181" t="s">
        <v>33</v>
      </c>
      <c r="E70" s="182" t="s">
        <v>33</v>
      </c>
      <c r="F70" s="183"/>
      <c r="G70" s="183"/>
      <c r="H70" s="183"/>
      <c r="I70" s="182" t="s">
        <v>33</v>
      </c>
      <c r="J70" s="183"/>
      <c r="K70" s="183"/>
      <c r="L70" s="183"/>
      <c r="M70" s="182" t="s">
        <v>33</v>
      </c>
      <c r="N70" s="183"/>
      <c r="O70" s="183"/>
      <c r="P70" s="183"/>
      <c r="Q70" s="184" t="s">
        <v>33</v>
      </c>
    </row>
    <row r="71" spans="1:18" ht="32.25" customHeight="1">
      <c r="A71" s="254" t="s">
        <v>448</v>
      </c>
      <c r="B71" s="285">
        <v>2310</v>
      </c>
      <c r="C71" s="255">
        <v>851</v>
      </c>
      <c r="D71" s="255">
        <v>291</v>
      </c>
      <c r="E71" s="272">
        <v>104265.11</v>
      </c>
      <c r="F71" s="276">
        <v>0</v>
      </c>
      <c r="G71" s="276">
        <f>[1]Лист10!F38+[1]Лист10!F39</f>
        <v>2236329</v>
      </c>
      <c r="H71" s="276">
        <v>0</v>
      </c>
      <c r="I71" s="275">
        <v>0</v>
      </c>
      <c r="J71" s="276">
        <f>[1]Лист10!I38+[1]Лист10!I39</f>
        <v>0</v>
      </c>
      <c r="K71" s="276">
        <f>[1]Лист10!J38+[1]Лист10!J39</f>
        <v>2031292</v>
      </c>
      <c r="L71" s="276">
        <v>0</v>
      </c>
      <c r="M71" s="275">
        <v>0</v>
      </c>
      <c r="N71" s="276">
        <v>0</v>
      </c>
      <c r="O71" s="276">
        <f>[1]Лист10!N38+[1]Лист10!N39</f>
        <v>1975232.25</v>
      </c>
      <c r="P71" s="276">
        <v>0</v>
      </c>
      <c r="Q71" s="256" t="s">
        <v>131</v>
      </c>
    </row>
    <row r="72" spans="1:18">
      <c r="A72" s="254"/>
      <c r="B72" s="285"/>
      <c r="C72" s="255"/>
      <c r="D72" s="255"/>
      <c r="E72" s="286"/>
      <c r="F72" s="276"/>
      <c r="G72" s="276"/>
      <c r="H72" s="276"/>
      <c r="I72" s="275"/>
      <c r="J72" s="276"/>
      <c r="K72" s="276"/>
      <c r="L72" s="276"/>
      <c r="M72" s="275"/>
      <c r="N72" s="276"/>
      <c r="O72" s="276"/>
      <c r="P72" s="276"/>
      <c r="Q72" s="256"/>
    </row>
    <row r="73" spans="1:18" s="185" customFormat="1" ht="15" hidden="1" customHeight="1">
      <c r="A73" s="180"/>
      <c r="B73" s="285"/>
      <c r="C73" s="255"/>
      <c r="D73" s="255"/>
      <c r="E73" s="273"/>
      <c r="F73" s="276"/>
      <c r="G73" s="276"/>
      <c r="H73" s="276"/>
      <c r="I73" s="275"/>
      <c r="J73" s="276"/>
      <c r="K73" s="276"/>
      <c r="L73" s="276"/>
      <c r="M73" s="275"/>
      <c r="N73" s="276"/>
      <c r="O73" s="276"/>
      <c r="P73" s="276"/>
      <c r="Q73" s="256"/>
    </row>
    <row r="74" spans="1:18" ht="79.5" customHeight="1">
      <c r="A74" s="24" t="s">
        <v>153</v>
      </c>
      <c r="B74" s="66">
        <v>2320</v>
      </c>
      <c r="C74" s="25">
        <v>852</v>
      </c>
      <c r="D74" s="25">
        <v>291</v>
      </c>
      <c r="E74" s="61">
        <v>800</v>
      </c>
      <c r="F74" s="60">
        <v>0</v>
      </c>
      <c r="G74" s="60">
        <v>0</v>
      </c>
      <c r="H74" s="60">
        <v>0</v>
      </c>
      <c r="I74" s="61">
        <v>0</v>
      </c>
      <c r="J74" s="60">
        <v>0</v>
      </c>
      <c r="K74" s="60">
        <v>0</v>
      </c>
      <c r="L74" s="60">
        <v>0</v>
      </c>
      <c r="M74" s="61">
        <v>0</v>
      </c>
      <c r="N74" s="60">
        <v>0</v>
      </c>
      <c r="O74" s="60">
        <v>0</v>
      </c>
      <c r="P74" s="60">
        <v>0</v>
      </c>
      <c r="Q74" s="27" t="s">
        <v>131</v>
      </c>
    </row>
    <row r="75" spans="1:18" s="53" customFormat="1">
      <c r="A75" s="277" t="s">
        <v>154</v>
      </c>
      <c r="B75" s="278">
        <v>2330</v>
      </c>
      <c r="C75" s="279">
        <v>853</v>
      </c>
      <c r="D75" s="280" t="s">
        <v>469</v>
      </c>
      <c r="E75" s="281">
        <f>E77+E78+E79</f>
        <v>1257810.07</v>
      </c>
      <c r="F75" s="283">
        <v>0</v>
      </c>
      <c r="G75" s="283">
        <v>19701</v>
      </c>
      <c r="H75" s="283">
        <v>0</v>
      </c>
      <c r="I75" s="284">
        <f>I77+I78+I79</f>
        <v>33782.959999999999</v>
      </c>
      <c r="J75" s="284">
        <f t="shared" ref="J75:L75" si="10">J77+J78</f>
        <v>27269.56</v>
      </c>
      <c r="K75" s="284">
        <f t="shared" si="10"/>
        <v>77084.81</v>
      </c>
      <c r="L75" s="284">
        <f t="shared" si="10"/>
        <v>19701</v>
      </c>
      <c r="M75" s="284">
        <f>M77+M78+M79</f>
        <v>33682.639999999999</v>
      </c>
      <c r="N75" s="283">
        <v>0</v>
      </c>
      <c r="O75" s="283">
        <v>19701</v>
      </c>
      <c r="P75" s="283">
        <v>0</v>
      </c>
      <c r="Q75" s="284" t="s">
        <v>131</v>
      </c>
    </row>
    <row r="76" spans="1:18" s="53" customFormat="1">
      <c r="A76" s="277"/>
      <c r="B76" s="278"/>
      <c r="C76" s="279"/>
      <c r="D76" s="280"/>
      <c r="E76" s="282"/>
      <c r="F76" s="283"/>
      <c r="G76" s="283"/>
      <c r="H76" s="283"/>
      <c r="I76" s="284"/>
      <c r="J76" s="284"/>
      <c r="K76" s="284"/>
      <c r="L76" s="284"/>
      <c r="M76" s="284"/>
      <c r="N76" s="283"/>
      <c r="O76" s="283"/>
      <c r="P76" s="283"/>
      <c r="Q76" s="284"/>
      <c r="R76" s="53" t="s">
        <v>466</v>
      </c>
    </row>
    <row r="77" spans="1:18" s="143" customFormat="1" hidden="1">
      <c r="A77" s="233" t="s">
        <v>155</v>
      </c>
      <c r="B77" s="219">
        <v>2330</v>
      </c>
      <c r="C77" s="227">
        <v>853</v>
      </c>
      <c r="D77" s="227">
        <v>291</v>
      </c>
      <c r="E77" s="234">
        <v>0</v>
      </c>
      <c r="F77" s="235"/>
      <c r="G77" s="235"/>
      <c r="H77" s="235"/>
      <c r="I77" s="234">
        <v>0</v>
      </c>
      <c r="J77" s="234">
        <v>19701</v>
      </c>
      <c r="K77" s="234">
        <v>19701</v>
      </c>
      <c r="L77" s="234">
        <v>19701</v>
      </c>
      <c r="M77" s="234">
        <v>0</v>
      </c>
      <c r="N77" s="235"/>
      <c r="O77" s="235"/>
      <c r="P77" s="235"/>
      <c r="Q77" s="231" t="s">
        <v>131</v>
      </c>
    </row>
    <row r="78" spans="1:18" s="143" customFormat="1" ht="30" hidden="1">
      <c r="A78" s="233" t="s">
        <v>156</v>
      </c>
      <c r="B78" s="219">
        <v>2330</v>
      </c>
      <c r="C78" s="227">
        <v>853</v>
      </c>
      <c r="D78" s="227">
        <v>297</v>
      </c>
      <c r="E78" s="234">
        <v>55205.59</v>
      </c>
      <c r="F78" s="235">
        <f>[1]Лист10!F51</f>
        <v>6453.17</v>
      </c>
      <c r="G78" s="235">
        <f>[1]Лист10!F41</f>
        <v>57383.81</v>
      </c>
      <c r="H78" s="235">
        <v>0</v>
      </c>
      <c r="I78" s="234">
        <v>33782.959999999999</v>
      </c>
      <c r="J78" s="235">
        <f>[1]Лист10!J51</f>
        <v>7568.56</v>
      </c>
      <c r="K78" s="235">
        <f>[1]Лист10!J41</f>
        <v>57383.81</v>
      </c>
      <c r="L78" s="235">
        <v>0</v>
      </c>
      <c r="M78" s="234">
        <v>33682.639999999999</v>
      </c>
      <c r="N78" s="235">
        <f>[1]Лист10!N51</f>
        <v>7810.55</v>
      </c>
      <c r="O78" s="235">
        <f>[1]Лист10!N41</f>
        <v>57383.81</v>
      </c>
      <c r="P78" s="235">
        <v>0</v>
      </c>
      <c r="Q78" s="231" t="s">
        <v>131</v>
      </c>
    </row>
    <row r="79" spans="1:18" s="143" customFormat="1" hidden="1">
      <c r="A79" s="233" t="s">
        <v>431</v>
      </c>
      <c r="B79" s="219">
        <v>2330</v>
      </c>
      <c r="C79" s="227">
        <v>853</v>
      </c>
      <c r="D79" s="227">
        <v>295</v>
      </c>
      <c r="E79" s="234">
        <v>1202604.48</v>
      </c>
      <c r="F79" s="235">
        <f>[1]Лист10!F52</f>
        <v>0</v>
      </c>
      <c r="G79" s="235">
        <f>[1]Лист10!F42</f>
        <v>2313413.81</v>
      </c>
      <c r="H79" s="235">
        <v>0</v>
      </c>
      <c r="I79" s="234">
        <v>0</v>
      </c>
      <c r="J79" s="235">
        <f>[1]Лист10!J52</f>
        <v>0</v>
      </c>
      <c r="K79" s="235">
        <f>[1]Лист10!J42</f>
        <v>2108376.81</v>
      </c>
      <c r="L79" s="235">
        <v>0</v>
      </c>
      <c r="M79" s="234">
        <v>0</v>
      </c>
      <c r="N79" s="235">
        <f>[1]Лист10!N52</f>
        <v>0</v>
      </c>
      <c r="O79" s="235">
        <f>[1]Лист10!N42</f>
        <v>2052317.06</v>
      </c>
      <c r="P79" s="235">
        <v>0</v>
      </c>
      <c r="Q79" s="231" t="s">
        <v>131</v>
      </c>
    </row>
    <row r="80" spans="1:18">
      <c r="A80" s="254" t="s">
        <v>157</v>
      </c>
      <c r="B80" s="255">
        <v>2400</v>
      </c>
      <c r="C80" s="255" t="s">
        <v>132</v>
      </c>
      <c r="D80" s="255" t="s">
        <v>33</v>
      </c>
      <c r="E80" s="272" t="s">
        <v>131</v>
      </c>
      <c r="F80" s="276"/>
      <c r="G80" s="276"/>
      <c r="H80" s="276"/>
      <c r="I80" s="275" t="s">
        <v>131</v>
      </c>
      <c r="J80" s="276"/>
      <c r="K80" s="276"/>
      <c r="L80" s="276"/>
      <c r="M80" s="275" t="s">
        <v>131</v>
      </c>
      <c r="N80" s="276"/>
      <c r="O80" s="276"/>
      <c r="P80" s="276"/>
      <c r="Q80" s="256" t="s">
        <v>131</v>
      </c>
    </row>
    <row r="81" spans="1:17">
      <c r="A81" s="254"/>
      <c r="B81" s="255"/>
      <c r="C81" s="255"/>
      <c r="D81" s="255"/>
      <c r="E81" s="273"/>
      <c r="F81" s="276"/>
      <c r="G81" s="276"/>
      <c r="H81" s="276"/>
      <c r="I81" s="275"/>
      <c r="J81" s="276"/>
      <c r="K81" s="276"/>
      <c r="L81" s="276"/>
      <c r="M81" s="275"/>
      <c r="N81" s="276"/>
      <c r="O81" s="276"/>
      <c r="P81" s="276"/>
      <c r="Q81" s="256"/>
    </row>
    <row r="82" spans="1:17">
      <c r="A82" s="24" t="s">
        <v>138</v>
      </c>
      <c r="B82" s="255">
        <v>2410</v>
      </c>
      <c r="C82" s="255">
        <v>613</v>
      </c>
      <c r="D82" s="255" t="s">
        <v>33</v>
      </c>
      <c r="E82" s="272" t="s">
        <v>131</v>
      </c>
      <c r="F82" s="276"/>
      <c r="G82" s="276"/>
      <c r="H82" s="276"/>
      <c r="I82" s="275" t="s">
        <v>131</v>
      </c>
      <c r="J82" s="276"/>
      <c r="K82" s="276"/>
      <c r="L82" s="276"/>
      <c r="M82" s="275" t="s">
        <v>131</v>
      </c>
      <c r="N82" s="276"/>
      <c r="O82" s="276"/>
      <c r="P82" s="276"/>
      <c r="Q82" s="256" t="s">
        <v>131</v>
      </c>
    </row>
    <row r="83" spans="1:17" ht="30">
      <c r="A83" s="24" t="s">
        <v>158</v>
      </c>
      <c r="B83" s="255"/>
      <c r="C83" s="255"/>
      <c r="D83" s="255"/>
      <c r="E83" s="273"/>
      <c r="F83" s="276"/>
      <c r="G83" s="276"/>
      <c r="H83" s="276"/>
      <c r="I83" s="275"/>
      <c r="J83" s="276"/>
      <c r="K83" s="276"/>
      <c r="L83" s="276"/>
      <c r="M83" s="275"/>
      <c r="N83" s="276"/>
      <c r="O83" s="276"/>
      <c r="P83" s="276"/>
      <c r="Q83" s="256"/>
    </row>
    <row r="84" spans="1:17" ht="20.25" customHeight="1">
      <c r="A84" s="254" t="s">
        <v>159</v>
      </c>
      <c r="B84" s="255">
        <v>2420</v>
      </c>
      <c r="C84" s="255">
        <v>623</v>
      </c>
      <c r="D84" s="255" t="s">
        <v>33</v>
      </c>
      <c r="E84" s="272" t="s">
        <v>131</v>
      </c>
      <c r="F84" s="276"/>
      <c r="G84" s="276"/>
      <c r="H84" s="276"/>
      <c r="I84" s="275" t="s">
        <v>131</v>
      </c>
      <c r="J84" s="276"/>
      <c r="K84" s="276"/>
      <c r="L84" s="276"/>
      <c r="M84" s="275" t="s">
        <v>131</v>
      </c>
      <c r="N84" s="276"/>
      <c r="O84" s="276"/>
      <c r="P84" s="276"/>
      <c r="Q84" s="256" t="s">
        <v>131</v>
      </c>
    </row>
    <row r="85" spans="1:17" ht="20.25" customHeight="1">
      <c r="A85" s="254"/>
      <c r="B85" s="255"/>
      <c r="C85" s="255"/>
      <c r="D85" s="255"/>
      <c r="E85" s="273"/>
      <c r="F85" s="276"/>
      <c r="G85" s="276"/>
      <c r="H85" s="276"/>
      <c r="I85" s="275"/>
      <c r="J85" s="276"/>
      <c r="K85" s="276"/>
      <c r="L85" s="276"/>
      <c r="M85" s="275"/>
      <c r="N85" s="276"/>
      <c r="O85" s="276"/>
      <c r="P85" s="276"/>
      <c r="Q85" s="256"/>
    </row>
    <row r="86" spans="1:17" ht="62.25" customHeight="1">
      <c r="A86" s="24" t="s">
        <v>160</v>
      </c>
      <c r="B86" s="25">
        <v>2430</v>
      </c>
      <c r="C86" s="25">
        <v>634</v>
      </c>
      <c r="D86" s="25" t="s">
        <v>33</v>
      </c>
      <c r="E86" s="61" t="s">
        <v>131</v>
      </c>
      <c r="F86" s="60"/>
      <c r="G86" s="60"/>
      <c r="H86" s="60"/>
      <c r="I86" s="61" t="s">
        <v>131</v>
      </c>
      <c r="J86" s="60"/>
      <c r="K86" s="60"/>
      <c r="L86" s="60"/>
      <c r="M86" s="61" t="s">
        <v>131</v>
      </c>
      <c r="N86" s="60"/>
      <c r="O86" s="60"/>
      <c r="P86" s="60"/>
      <c r="Q86" s="27" t="s">
        <v>131</v>
      </c>
    </row>
    <row r="87" spans="1:17" ht="30">
      <c r="A87" s="24" t="s">
        <v>161</v>
      </c>
      <c r="B87" s="25">
        <v>2440</v>
      </c>
      <c r="C87" s="25">
        <v>810</v>
      </c>
      <c r="D87" s="25" t="s">
        <v>33</v>
      </c>
      <c r="E87" s="61" t="s">
        <v>131</v>
      </c>
      <c r="F87" s="60"/>
      <c r="G87" s="60"/>
      <c r="H87" s="60"/>
      <c r="I87" s="61" t="s">
        <v>131</v>
      </c>
      <c r="J87" s="60"/>
      <c r="K87" s="60"/>
      <c r="L87" s="60"/>
      <c r="M87" s="61" t="s">
        <v>131</v>
      </c>
      <c r="N87" s="60"/>
      <c r="O87" s="60"/>
      <c r="P87" s="60"/>
      <c r="Q87" s="27" t="s">
        <v>131</v>
      </c>
    </row>
    <row r="88" spans="1:17">
      <c r="A88" s="24" t="s">
        <v>162</v>
      </c>
      <c r="B88" s="25">
        <v>2450</v>
      </c>
      <c r="C88" s="25">
        <v>862</v>
      </c>
      <c r="D88" s="25" t="s">
        <v>33</v>
      </c>
      <c r="E88" s="61" t="s">
        <v>131</v>
      </c>
      <c r="F88" s="60"/>
      <c r="G88" s="60"/>
      <c r="H88" s="60"/>
      <c r="I88" s="61" t="s">
        <v>131</v>
      </c>
      <c r="J88" s="60"/>
      <c r="K88" s="60"/>
      <c r="L88" s="60"/>
      <c r="M88" s="61" t="s">
        <v>131</v>
      </c>
      <c r="N88" s="60"/>
      <c r="O88" s="60"/>
      <c r="P88" s="60"/>
      <c r="Q88" s="27" t="s">
        <v>131</v>
      </c>
    </row>
    <row r="89" spans="1:17" ht="60">
      <c r="A89" s="24" t="s">
        <v>163</v>
      </c>
      <c r="B89" s="25">
        <v>2460</v>
      </c>
      <c r="C89" s="25">
        <v>863</v>
      </c>
      <c r="D89" s="25" t="s">
        <v>33</v>
      </c>
      <c r="E89" s="61" t="s">
        <v>131</v>
      </c>
      <c r="F89" s="60"/>
      <c r="G89" s="60"/>
      <c r="H89" s="60"/>
      <c r="I89" s="61" t="s">
        <v>131</v>
      </c>
      <c r="J89" s="60"/>
      <c r="K89" s="60"/>
      <c r="L89" s="60"/>
      <c r="M89" s="61" t="s">
        <v>131</v>
      </c>
      <c r="N89" s="60"/>
      <c r="O89" s="60"/>
      <c r="P89" s="60"/>
      <c r="Q89" s="27" t="s">
        <v>131</v>
      </c>
    </row>
    <row r="90" spans="1:17">
      <c r="A90" s="254" t="s">
        <v>164</v>
      </c>
      <c r="B90" s="255">
        <v>2500</v>
      </c>
      <c r="C90" s="255" t="s">
        <v>33</v>
      </c>
      <c r="D90" s="255" t="s">
        <v>33</v>
      </c>
      <c r="E90" s="272">
        <v>0</v>
      </c>
      <c r="F90" s="276"/>
      <c r="G90" s="276"/>
      <c r="H90" s="276"/>
      <c r="I90" s="275">
        <v>0</v>
      </c>
      <c r="J90" s="276"/>
      <c r="K90" s="276"/>
      <c r="L90" s="276"/>
      <c r="M90" s="275">
        <v>0</v>
      </c>
      <c r="N90" s="276"/>
      <c r="O90" s="276"/>
      <c r="P90" s="276"/>
      <c r="Q90" s="256" t="s">
        <v>131</v>
      </c>
    </row>
    <row r="91" spans="1:17">
      <c r="A91" s="254"/>
      <c r="B91" s="255"/>
      <c r="C91" s="255"/>
      <c r="D91" s="255"/>
      <c r="E91" s="273"/>
      <c r="F91" s="276"/>
      <c r="G91" s="276"/>
      <c r="H91" s="276"/>
      <c r="I91" s="275"/>
      <c r="J91" s="276"/>
      <c r="K91" s="276"/>
      <c r="L91" s="276"/>
      <c r="M91" s="275"/>
      <c r="N91" s="276"/>
      <c r="O91" s="276"/>
      <c r="P91" s="276"/>
      <c r="Q91" s="256"/>
    </row>
    <row r="92" spans="1:17" ht="90">
      <c r="A92" s="24" t="s">
        <v>165</v>
      </c>
      <c r="B92" s="25">
        <v>2520</v>
      </c>
      <c r="C92" s="25">
        <v>831</v>
      </c>
      <c r="D92" s="25" t="s">
        <v>33</v>
      </c>
      <c r="E92" s="25" t="s">
        <v>131</v>
      </c>
      <c r="F92" s="60"/>
      <c r="G92" s="60"/>
      <c r="H92" s="60"/>
      <c r="I92" s="25" t="s">
        <v>131</v>
      </c>
      <c r="J92" s="60"/>
      <c r="K92" s="60"/>
      <c r="L92" s="60"/>
      <c r="M92" s="25" t="s">
        <v>131</v>
      </c>
      <c r="N92" s="60"/>
      <c r="O92" s="60"/>
      <c r="P92" s="60"/>
      <c r="Q92" s="27" t="s">
        <v>131</v>
      </c>
    </row>
    <row r="93" spans="1:17">
      <c r="A93" s="254" t="s">
        <v>166</v>
      </c>
      <c r="B93" s="255">
        <v>2600</v>
      </c>
      <c r="C93" s="255" t="s">
        <v>33</v>
      </c>
      <c r="D93" s="255" t="s">
        <v>33</v>
      </c>
      <c r="E93" s="272">
        <f>E99</f>
        <v>24463305.960000001</v>
      </c>
      <c r="F93" s="274"/>
      <c r="G93" s="274"/>
      <c r="H93" s="274"/>
      <c r="I93" s="275">
        <f>I99</f>
        <v>14044329.27</v>
      </c>
      <c r="J93" s="274"/>
      <c r="K93" s="274"/>
      <c r="L93" s="274"/>
      <c r="M93" s="275">
        <f>M99</f>
        <v>14066488.18</v>
      </c>
      <c r="N93" s="274"/>
      <c r="O93" s="274"/>
      <c r="P93" s="274"/>
      <c r="Q93" s="256" t="s">
        <v>131</v>
      </c>
    </row>
    <row r="94" spans="1:17">
      <c r="A94" s="271"/>
      <c r="B94" s="255"/>
      <c r="C94" s="255"/>
      <c r="D94" s="255"/>
      <c r="E94" s="273"/>
      <c r="F94" s="274"/>
      <c r="G94" s="274"/>
      <c r="H94" s="274"/>
      <c r="I94" s="275"/>
      <c r="J94" s="274"/>
      <c r="K94" s="274"/>
      <c r="L94" s="274"/>
      <c r="M94" s="275"/>
      <c r="N94" s="274"/>
      <c r="O94" s="274"/>
      <c r="P94" s="274"/>
      <c r="Q94" s="256"/>
    </row>
    <row r="95" spans="1:17">
      <c r="A95" s="171" t="s">
        <v>42</v>
      </c>
      <c r="B95" s="269">
        <v>2610</v>
      </c>
      <c r="C95" s="255">
        <v>241</v>
      </c>
      <c r="D95" s="255" t="s">
        <v>33</v>
      </c>
      <c r="E95" s="267" t="s">
        <v>131</v>
      </c>
      <c r="F95" s="270"/>
      <c r="G95" s="47"/>
      <c r="H95" s="47"/>
      <c r="I95" s="255" t="s">
        <v>131</v>
      </c>
      <c r="J95" s="270"/>
      <c r="K95" s="47"/>
      <c r="L95" s="47"/>
      <c r="M95" s="255" t="s">
        <v>131</v>
      </c>
      <c r="N95" s="270"/>
      <c r="O95" s="47"/>
      <c r="P95" s="47"/>
      <c r="Q95" s="256" t="s">
        <v>131</v>
      </c>
    </row>
    <row r="96" spans="1:17" ht="30">
      <c r="A96" s="173" t="s">
        <v>167</v>
      </c>
      <c r="B96" s="269"/>
      <c r="C96" s="255"/>
      <c r="D96" s="255"/>
      <c r="E96" s="268"/>
      <c r="F96" s="270"/>
      <c r="G96" s="47"/>
      <c r="H96" s="47"/>
      <c r="I96" s="255"/>
      <c r="J96" s="270"/>
      <c r="K96" s="47"/>
      <c r="L96" s="47"/>
      <c r="M96" s="255"/>
      <c r="N96" s="270"/>
      <c r="O96" s="47"/>
      <c r="P96" s="47"/>
      <c r="Q96" s="256"/>
    </row>
    <row r="97" spans="1:18">
      <c r="A97" s="266" t="s">
        <v>9</v>
      </c>
      <c r="B97" s="255">
        <v>2630</v>
      </c>
      <c r="C97" s="255">
        <v>243</v>
      </c>
      <c r="D97" s="255" t="s">
        <v>33</v>
      </c>
      <c r="E97" s="267" t="s">
        <v>131</v>
      </c>
      <c r="F97" s="47"/>
      <c r="G97" s="47"/>
      <c r="H97" s="47"/>
      <c r="I97" s="255" t="s">
        <v>131</v>
      </c>
      <c r="J97" s="47"/>
      <c r="K97" s="47"/>
      <c r="L97" s="47"/>
      <c r="M97" s="255" t="s">
        <v>131</v>
      </c>
      <c r="N97" s="47"/>
      <c r="O97" s="47"/>
      <c r="P97" s="47"/>
      <c r="Q97" s="256" t="s">
        <v>131</v>
      </c>
    </row>
    <row r="98" spans="1:18" ht="30" customHeight="1">
      <c r="A98" s="254"/>
      <c r="B98" s="255"/>
      <c r="C98" s="255"/>
      <c r="D98" s="255"/>
      <c r="E98" s="268"/>
      <c r="F98" s="47"/>
      <c r="G98" s="47"/>
      <c r="H98" s="47"/>
      <c r="I98" s="255"/>
      <c r="J98" s="47"/>
      <c r="K98" s="47"/>
      <c r="L98" s="47"/>
      <c r="M98" s="255"/>
      <c r="N98" s="47"/>
      <c r="O98" s="47"/>
      <c r="P98" s="47"/>
      <c r="Q98" s="256"/>
    </row>
    <row r="99" spans="1:18" s="53" customFormat="1" ht="30">
      <c r="A99" s="65" t="s">
        <v>444</v>
      </c>
      <c r="B99" s="55">
        <v>2640</v>
      </c>
      <c r="C99" s="55">
        <v>244</v>
      </c>
      <c r="D99" s="215" t="s">
        <v>472</v>
      </c>
      <c r="E99" s="62">
        <f>SUM(E101:E108)</f>
        <v>24463305.960000001</v>
      </c>
      <c r="F99" s="58">
        <f>[1]Лист10!F120+[1]Лист11!G46+[1]Лист11!G69+[1]Лист12!E14+[1]Лист12!F110+[1]Лист12!F295</f>
        <v>6373159.5300000003</v>
      </c>
      <c r="G99" s="58">
        <f>[1]Лист10!H84+[1]Лист10!F109+[1]Лист10!F138+[1]Лист11!F19+[1]Лист11!G34+[1]Лист11!G59+[1]Лист12!F36+[1]Лист12!F52+[1]Лист12!F243+[1]Лист12!F62</f>
        <v>8226194.5800000001</v>
      </c>
      <c r="H99" s="58">
        <f>[1]Лист12!F121</f>
        <v>51097.49</v>
      </c>
      <c r="I99" s="62">
        <f>SUM(I101:I108)</f>
        <v>14044329.27</v>
      </c>
      <c r="J99" s="62">
        <f t="shared" ref="J99:M99" si="11">SUM(J101:J108)</f>
        <v>14066488.18</v>
      </c>
      <c r="K99" s="62">
        <f t="shared" si="11"/>
        <v>23793764.280000001</v>
      </c>
      <c r="L99" s="62">
        <f t="shared" si="11"/>
        <v>14044329.27</v>
      </c>
      <c r="M99" s="62">
        <f t="shared" si="11"/>
        <v>14066488.18</v>
      </c>
      <c r="N99" s="58">
        <f>[1]Лист10!R96+[1]Лист10!N120+[1]Лист11!O46+[1]Лист11!O69+[1]Лист12!K14+[1]Лист12!L110+[1]Лист12!L295</f>
        <v>4781922.4400000004</v>
      </c>
      <c r="O99" s="58">
        <f>[1]Лист10!R84+[1]Лист10!N109+[1]Лист10!N138+[1]Лист11!N19+[1]Лист11!O34+[1]Лист11!O59+[1]Лист12!N36+[1]Лист12!L52+[1]Лист12!L62+[1]Лист12!L243</f>
        <v>8148592.71</v>
      </c>
      <c r="P99" s="58">
        <v>0</v>
      </c>
      <c r="Q99" s="59" t="s">
        <v>131</v>
      </c>
      <c r="R99" s="53" t="s">
        <v>465</v>
      </c>
    </row>
    <row r="100" spans="1:18" s="225" customFormat="1" hidden="1">
      <c r="A100" s="218" t="s">
        <v>138</v>
      </c>
      <c r="B100" s="219" t="s">
        <v>33</v>
      </c>
      <c r="C100" s="219" t="s">
        <v>33</v>
      </c>
      <c r="D100" s="219" t="s">
        <v>33</v>
      </c>
      <c r="E100" s="220" t="s">
        <v>33</v>
      </c>
      <c r="F100" s="221"/>
      <c r="G100" s="221"/>
      <c r="H100" s="221"/>
      <c r="I100" s="220" t="s">
        <v>33</v>
      </c>
      <c r="J100" s="221"/>
      <c r="K100" s="221"/>
      <c r="L100" s="221"/>
      <c r="M100" s="222" t="s">
        <v>33</v>
      </c>
      <c r="N100" s="223"/>
      <c r="O100" s="221"/>
      <c r="P100" s="221"/>
      <c r="Q100" s="224" t="s">
        <v>33</v>
      </c>
    </row>
    <row r="101" spans="1:18" s="143" customFormat="1" hidden="1">
      <c r="A101" s="226" t="s">
        <v>168</v>
      </c>
      <c r="B101" s="227">
        <v>2641</v>
      </c>
      <c r="C101" s="227">
        <v>244</v>
      </c>
      <c r="D101" s="227">
        <v>221</v>
      </c>
      <c r="E101" s="228">
        <v>228820.8</v>
      </c>
      <c r="F101" s="229">
        <v>228820.81</v>
      </c>
      <c r="G101" s="229">
        <v>228820.81</v>
      </c>
      <c r="H101" s="229">
        <v>228820.8</v>
      </c>
      <c r="I101" s="228">
        <v>228820.81</v>
      </c>
      <c r="J101" s="229">
        <v>228820.81</v>
      </c>
      <c r="K101" s="229">
        <v>228820.8</v>
      </c>
      <c r="L101" s="230">
        <v>228820.81</v>
      </c>
      <c r="M101" s="228">
        <v>228820.81</v>
      </c>
      <c r="N101" s="229">
        <v>181320</v>
      </c>
      <c r="O101" s="229">
        <v>108464.16</v>
      </c>
      <c r="P101" s="229">
        <v>0</v>
      </c>
      <c r="Q101" s="231" t="s">
        <v>131</v>
      </c>
    </row>
    <row r="102" spans="1:18" s="143" customFormat="1" hidden="1">
      <c r="A102" s="226" t="s">
        <v>169</v>
      </c>
      <c r="B102" s="227">
        <v>2641</v>
      </c>
      <c r="C102" s="227">
        <v>244</v>
      </c>
      <c r="D102" s="227">
        <v>222</v>
      </c>
      <c r="E102" s="228">
        <v>429294.29</v>
      </c>
      <c r="F102" s="229">
        <v>414294.29</v>
      </c>
      <c r="G102" s="229">
        <v>414294.29</v>
      </c>
      <c r="H102" s="229">
        <v>414294.29</v>
      </c>
      <c r="I102" s="228">
        <v>414294.29</v>
      </c>
      <c r="J102" s="229">
        <v>414294.29</v>
      </c>
      <c r="K102" s="229">
        <v>414294.29</v>
      </c>
      <c r="L102" s="230">
        <v>414294.29</v>
      </c>
      <c r="M102" s="228">
        <v>414294.29</v>
      </c>
      <c r="N102" s="229">
        <v>405383.61</v>
      </c>
      <c r="O102" s="229">
        <v>79311.92</v>
      </c>
      <c r="P102" s="229">
        <v>0</v>
      </c>
      <c r="Q102" s="231" t="s">
        <v>131</v>
      </c>
    </row>
    <row r="103" spans="1:18" s="143" customFormat="1" hidden="1">
      <c r="A103" s="226" t="s">
        <v>170</v>
      </c>
      <c r="B103" s="227">
        <v>2641</v>
      </c>
      <c r="C103" s="227">
        <v>244</v>
      </c>
      <c r="D103" s="227">
        <v>223</v>
      </c>
      <c r="E103" s="228">
        <v>654988.5</v>
      </c>
      <c r="F103" s="229">
        <v>1189891.52</v>
      </c>
      <c r="G103" s="229">
        <v>1219888.8799999999</v>
      </c>
      <c r="H103" s="229">
        <v>1235695.8600000001</v>
      </c>
      <c r="I103" s="228">
        <v>1189891.52</v>
      </c>
      <c r="J103" s="229">
        <v>1219888.8799999999</v>
      </c>
      <c r="K103" s="229">
        <v>1235695.8600000001</v>
      </c>
      <c r="L103" s="227">
        <v>1189891.52</v>
      </c>
      <c r="M103" s="228">
        <v>1219888.8799999999</v>
      </c>
      <c r="N103" s="229">
        <v>0</v>
      </c>
      <c r="O103" s="229">
        <v>2057755.88</v>
      </c>
      <c r="P103" s="229">
        <v>0</v>
      </c>
      <c r="Q103" s="231" t="s">
        <v>131</v>
      </c>
    </row>
    <row r="104" spans="1:18" s="143" customFormat="1" ht="30" hidden="1">
      <c r="A104" s="226" t="s">
        <v>171</v>
      </c>
      <c r="B104" s="227">
        <v>2641</v>
      </c>
      <c r="C104" s="227">
        <v>244</v>
      </c>
      <c r="D104" s="227">
        <v>224</v>
      </c>
      <c r="E104" s="228">
        <v>11928476.800000001</v>
      </c>
      <c r="F104" s="229">
        <v>3668142.76</v>
      </c>
      <c r="G104" s="229">
        <v>3648174.72</v>
      </c>
      <c r="H104" s="229">
        <v>12428476.800000001</v>
      </c>
      <c r="I104" s="228">
        <v>3668142.76</v>
      </c>
      <c r="J104" s="229">
        <v>3648174.72</v>
      </c>
      <c r="K104" s="229">
        <v>12428476.800000001</v>
      </c>
      <c r="L104" s="227">
        <v>3668142.76</v>
      </c>
      <c r="M104" s="228">
        <v>3648174.72</v>
      </c>
      <c r="N104" s="229">
        <v>32196.28</v>
      </c>
      <c r="O104" s="229">
        <v>1952688.71</v>
      </c>
      <c r="P104" s="229">
        <v>0</v>
      </c>
      <c r="Q104" s="231" t="s">
        <v>131</v>
      </c>
    </row>
    <row r="105" spans="1:18" s="143" customFormat="1" ht="30" hidden="1">
      <c r="A105" s="226" t="s">
        <v>172</v>
      </c>
      <c r="B105" s="227">
        <v>2641</v>
      </c>
      <c r="C105" s="227">
        <v>244</v>
      </c>
      <c r="D105" s="227">
        <v>225</v>
      </c>
      <c r="E105" s="228">
        <v>838429.68</v>
      </c>
      <c r="F105" s="229">
        <v>736457.71</v>
      </c>
      <c r="G105" s="229">
        <v>736457.71</v>
      </c>
      <c r="H105" s="229">
        <v>822429.68</v>
      </c>
      <c r="I105" s="228">
        <v>736457.71</v>
      </c>
      <c r="J105" s="229">
        <v>736457.71</v>
      </c>
      <c r="K105" s="229">
        <v>822429.68</v>
      </c>
      <c r="L105" s="227">
        <v>736457.71</v>
      </c>
      <c r="M105" s="228">
        <v>736457.71</v>
      </c>
      <c r="N105" s="229">
        <v>32196.28</v>
      </c>
      <c r="O105" s="229">
        <v>1952688.71</v>
      </c>
      <c r="P105" s="229">
        <v>0</v>
      </c>
      <c r="Q105" s="231" t="s">
        <v>131</v>
      </c>
    </row>
    <row r="106" spans="1:18" s="143" customFormat="1" hidden="1">
      <c r="A106" s="226" t="s">
        <v>173</v>
      </c>
      <c r="B106" s="227">
        <v>2641</v>
      </c>
      <c r="C106" s="227">
        <v>244</v>
      </c>
      <c r="D106" s="227">
        <v>226</v>
      </c>
      <c r="E106" s="228">
        <f>5699039.97+264510.61</f>
        <v>5963550.5800000001</v>
      </c>
      <c r="F106" s="229">
        <v>6100614.9900000002</v>
      </c>
      <c r="G106" s="229">
        <v>6006164.8700000001</v>
      </c>
      <c r="H106" s="229">
        <v>5891245.3099999996</v>
      </c>
      <c r="I106" s="228">
        <v>6100614.9900000002</v>
      </c>
      <c r="J106" s="229">
        <v>6006164.8700000001</v>
      </c>
      <c r="K106" s="229">
        <v>5891245.3099999996</v>
      </c>
      <c r="L106" s="227">
        <v>6100614.9900000002</v>
      </c>
      <c r="M106" s="228">
        <v>6006164.8700000001</v>
      </c>
      <c r="N106" s="229">
        <v>2742231.09</v>
      </c>
      <c r="O106" s="229">
        <v>3644044.04</v>
      </c>
      <c r="P106" s="229">
        <v>0</v>
      </c>
      <c r="Q106" s="231" t="s">
        <v>131</v>
      </c>
    </row>
    <row r="107" spans="1:18" s="143" customFormat="1" hidden="1">
      <c r="A107" s="226" t="s">
        <v>174</v>
      </c>
      <c r="B107" s="227">
        <v>2641</v>
      </c>
      <c r="C107" s="227">
        <v>244</v>
      </c>
      <c r="D107" s="227">
        <v>310</v>
      </c>
      <c r="E107" s="228">
        <v>2906808.61</v>
      </c>
      <c r="F107" s="229">
        <v>0</v>
      </c>
      <c r="G107" s="229">
        <v>0</v>
      </c>
      <c r="H107" s="227">
        <v>1076526.32</v>
      </c>
      <c r="I107" s="228">
        <v>0</v>
      </c>
      <c r="J107" s="229">
        <v>0</v>
      </c>
      <c r="K107" s="229">
        <v>1076526.32</v>
      </c>
      <c r="L107" s="227">
        <v>0</v>
      </c>
      <c r="M107" s="228">
        <v>0</v>
      </c>
      <c r="N107" s="229">
        <v>76395.55</v>
      </c>
      <c r="O107" s="229">
        <v>0</v>
      </c>
      <c r="P107" s="229">
        <v>0</v>
      </c>
      <c r="Q107" s="231" t="s">
        <v>131</v>
      </c>
    </row>
    <row r="108" spans="1:18" s="143" customFormat="1" ht="30" hidden="1">
      <c r="A108" s="226" t="s">
        <v>175</v>
      </c>
      <c r="B108" s="227">
        <v>2641</v>
      </c>
      <c r="C108" s="227">
        <v>244</v>
      </c>
      <c r="D108" s="227">
        <v>340</v>
      </c>
      <c r="E108" s="228">
        <f>171156.8+182587.93+940956.97+81202+123524+12350+1159</f>
        <v>1512936.7</v>
      </c>
      <c r="F108" s="229">
        <v>1706107.19</v>
      </c>
      <c r="G108" s="227">
        <v>1812686.9</v>
      </c>
      <c r="H108" s="227">
        <v>1696275.22</v>
      </c>
      <c r="I108" s="228">
        <v>1706107.19</v>
      </c>
      <c r="J108" s="229">
        <v>1812686.9</v>
      </c>
      <c r="K108" s="229">
        <v>1696275.22</v>
      </c>
      <c r="L108" s="227">
        <v>1706107.19</v>
      </c>
      <c r="M108" s="228">
        <v>1812686.9</v>
      </c>
      <c r="N108" s="229">
        <v>51330</v>
      </c>
      <c r="O108" s="229">
        <v>0</v>
      </c>
      <c r="P108" s="229">
        <v>0</v>
      </c>
      <c r="Q108" s="231" t="s">
        <v>131</v>
      </c>
    </row>
    <row r="109" spans="1:18" s="140" customFormat="1">
      <c r="A109" s="161" t="s">
        <v>445</v>
      </c>
      <c r="B109" s="162">
        <v>2650</v>
      </c>
      <c r="C109" s="175">
        <v>247</v>
      </c>
      <c r="D109" s="162" t="s">
        <v>33</v>
      </c>
      <c r="E109" s="162" t="s">
        <v>131</v>
      </c>
      <c r="F109" s="69"/>
      <c r="G109" s="164"/>
      <c r="H109" s="164"/>
      <c r="I109" s="162" t="s">
        <v>131</v>
      </c>
      <c r="J109" s="69"/>
      <c r="K109" s="164"/>
      <c r="L109" s="164"/>
      <c r="M109" s="162" t="s">
        <v>131</v>
      </c>
      <c r="N109" s="69"/>
      <c r="O109" s="164"/>
      <c r="P109" s="164"/>
      <c r="Q109" s="163" t="s">
        <v>131</v>
      </c>
    </row>
    <row r="110" spans="1:18" ht="30">
      <c r="A110" s="24" t="s">
        <v>176</v>
      </c>
      <c r="B110" s="175">
        <v>2700</v>
      </c>
      <c r="C110" s="25">
        <v>400</v>
      </c>
      <c r="D110" s="25" t="s">
        <v>33</v>
      </c>
      <c r="E110" s="25" t="s">
        <v>131</v>
      </c>
      <c r="F110" s="69"/>
      <c r="G110" s="47"/>
      <c r="H110" s="47"/>
      <c r="I110" s="25" t="s">
        <v>131</v>
      </c>
      <c r="J110" s="69"/>
      <c r="K110" s="47"/>
      <c r="L110" s="47"/>
      <c r="M110" s="25" t="s">
        <v>131</v>
      </c>
      <c r="N110" s="69"/>
      <c r="O110" s="47"/>
      <c r="P110" s="47"/>
      <c r="Q110" s="27" t="s">
        <v>131</v>
      </c>
    </row>
    <row r="111" spans="1:18" ht="45">
      <c r="A111" s="24" t="s">
        <v>177</v>
      </c>
      <c r="B111" s="175">
        <v>2710</v>
      </c>
      <c r="C111" s="25">
        <v>406</v>
      </c>
      <c r="D111" s="25" t="s">
        <v>33</v>
      </c>
      <c r="E111" s="25" t="s">
        <v>131</v>
      </c>
      <c r="F111" s="69"/>
      <c r="G111" s="47"/>
      <c r="H111" s="47"/>
      <c r="I111" s="25" t="s">
        <v>131</v>
      </c>
      <c r="J111" s="69"/>
      <c r="K111" s="47"/>
      <c r="L111" s="47"/>
      <c r="M111" s="25" t="s">
        <v>131</v>
      </c>
      <c r="N111" s="69"/>
      <c r="O111" s="47"/>
      <c r="P111" s="47"/>
      <c r="Q111" s="27" t="s">
        <v>131</v>
      </c>
    </row>
    <row r="112" spans="1:18" ht="45">
      <c r="A112" s="24" t="s">
        <v>178</v>
      </c>
      <c r="B112" s="175">
        <v>2720</v>
      </c>
      <c r="C112" s="25">
        <v>407</v>
      </c>
      <c r="D112" s="25" t="s">
        <v>33</v>
      </c>
      <c r="E112" s="25" t="s">
        <v>131</v>
      </c>
      <c r="F112" s="69"/>
      <c r="G112" s="47"/>
      <c r="H112" s="47"/>
      <c r="I112" s="25" t="s">
        <v>131</v>
      </c>
      <c r="J112" s="69"/>
      <c r="K112" s="47"/>
      <c r="L112" s="47"/>
      <c r="M112" s="25" t="s">
        <v>131</v>
      </c>
      <c r="N112" s="69"/>
      <c r="O112" s="47"/>
      <c r="P112" s="47"/>
      <c r="Q112" s="27" t="s">
        <v>131</v>
      </c>
    </row>
    <row r="113" spans="1:17">
      <c r="A113" s="254" t="s">
        <v>118</v>
      </c>
      <c r="B113" s="255">
        <v>3000</v>
      </c>
      <c r="C113" s="255">
        <v>100</v>
      </c>
      <c r="D113" s="256" t="s">
        <v>33</v>
      </c>
      <c r="E113" s="264" t="s">
        <v>131</v>
      </c>
      <c r="F113" s="27"/>
      <c r="G113" s="27"/>
      <c r="H113" s="27"/>
      <c r="I113" s="256" t="s">
        <v>131</v>
      </c>
      <c r="J113" s="27"/>
      <c r="K113" s="27"/>
      <c r="L113" s="27"/>
      <c r="M113" s="256" t="s">
        <v>131</v>
      </c>
      <c r="N113" s="25"/>
      <c r="O113" s="25"/>
      <c r="P113" s="25"/>
      <c r="Q113" s="256" t="s">
        <v>33</v>
      </c>
    </row>
    <row r="114" spans="1:17">
      <c r="A114" s="254"/>
      <c r="B114" s="255"/>
      <c r="C114" s="255"/>
      <c r="D114" s="256"/>
      <c r="E114" s="265"/>
      <c r="F114" s="27"/>
      <c r="G114" s="27"/>
      <c r="H114" s="27"/>
      <c r="I114" s="256"/>
      <c r="J114" s="27"/>
      <c r="K114" s="27"/>
      <c r="L114" s="27"/>
      <c r="M114" s="256"/>
      <c r="N114" s="25"/>
      <c r="O114" s="25"/>
      <c r="P114" s="25"/>
      <c r="Q114" s="256"/>
    </row>
    <row r="115" spans="1:17" s="185" customFormat="1" hidden="1">
      <c r="A115" s="180" t="s">
        <v>42</v>
      </c>
      <c r="B115" s="204" t="s">
        <v>33</v>
      </c>
      <c r="C115" s="204" t="s">
        <v>33</v>
      </c>
      <c r="D115" s="184" t="s">
        <v>33</v>
      </c>
      <c r="E115" s="184" t="s">
        <v>33</v>
      </c>
      <c r="F115" s="184"/>
      <c r="G115" s="184"/>
      <c r="H115" s="184"/>
      <c r="I115" s="184" t="s">
        <v>33</v>
      </c>
      <c r="J115" s="184"/>
      <c r="K115" s="184"/>
      <c r="L115" s="184"/>
      <c r="M115" s="184" t="s">
        <v>33</v>
      </c>
      <c r="N115" s="181"/>
      <c r="O115" s="181"/>
      <c r="P115" s="181"/>
      <c r="Q115" s="184" t="s">
        <v>33</v>
      </c>
    </row>
    <row r="116" spans="1:17" ht="30">
      <c r="A116" s="24" t="s">
        <v>446</v>
      </c>
      <c r="B116" s="25">
        <v>3010</v>
      </c>
      <c r="C116" s="25">
        <v>180</v>
      </c>
      <c r="D116" s="27" t="s">
        <v>33</v>
      </c>
      <c r="E116" s="27" t="s">
        <v>131</v>
      </c>
      <c r="F116" s="27"/>
      <c r="G116" s="27"/>
      <c r="H116" s="27"/>
      <c r="I116" s="27" t="s">
        <v>131</v>
      </c>
      <c r="J116" s="27"/>
      <c r="K116" s="27"/>
      <c r="L116" s="27"/>
      <c r="M116" s="27" t="s">
        <v>131</v>
      </c>
      <c r="N116" s="25"/>
      <c r="O116" s="25"/>
      <c r="P116" s="25"/>
      <c r="Q116" s="27" t="s">
        <v>33</v>
      </c>
    </row>
    <row r="117" spans="1:17" ht="7.5" customHeight="1">
      <c r="A117" s="254" t="s">
        <v>179</v>
      </c>
      <c r="B117" s="255">
        <v>3020</v>
      </c>
      <c r="C117" s="255">
        <v>180</v>
      </c>
      <c r="D117" s="256" t="s">
        <v>33</v>
      </c>
      <c r="E117" s="264" t="s">
        <v>131</v>
      </c>
      <c r="F117" s="27"/>
      <c r="G117" s="27"/>
      <c r="H117" s="27"/>
      <c r="I117" s="256" t="s">
        <v>131</v>
      </c>
      <c r="J117" s="27"/>
      <c r="K117" s="27"/>
      <c r="L117" s="27"/>
      <c r="M117" s="256" t="s">
        <v>131</v>
      </c>
      <c r="N117" s="25"/>
      <c r="O117" s="25"/>
      <c r="P117" s="25"/>
      <c r="Q117" s="256" t="s">
        <v>33</v>
      </c>
    </row>
    <row r="118" spans="1:17">
      <c r="A118" s="254"/>
      <c r="B118" s="255"/>
      <c r="C118" s="255"/>
      <c r="D118" s="256"/>
      <c r="E118" s="265"/>
      <c r="F118" s="27"/>
      <c r="G118" s="27"/>
      <c r="H118" s="27"/>
      <c r="I118" s="256"/>
      <c r="J118" s="27"/>
      <c r="K118" s="27"/>
      <c r="L118" s="27"/>
      <c r="M118" s="256"/>
      <c r="N118" s="25"/>
      <c r="O118" s="25"/>
      <c r="P118" s="25"/>
      <c r="Q118" s="256"/>
    </row>
    <row r="119" spans="1:17" ht="9" customHeight="1">
      <c r="A119" s="254" t="s">
        <v>180</v>
      </c>
      <c r="B119" s="255">
        <v>3030</v>
      </c>
      <c r="C119" s="255">
        <v>180</v>
      </c>
      <c r="D119" s="256" t="s">
        <v>33</v>
      </c>
      <c r="E119" s="264" t="s">
        <v>131</v>
      </c>
      <c r="F119" s="27"/>
      <c r="G119" s="27"/>
      <c r="H119" s="27"/>
      <c r="I119" s="256" t="s">
        <v>131</v>
      </c>
      <c r="J119" s="27"/>
      <c r="K119" s="27"/>
      <c r="L119" s="27"/>
      <c r="M119" s="256" t="s">
        <v>131</v>
      </c>
      <c r="N119" s="25"/>
      <c r="O119" s="25"/>
      <c r="P119" s="25"/>
      <c r="Q119" s="256" t="s">
        <v>33</v>
      </c>
    </row>
    <row r="120" spans="1:17">
      <c r="A120" s="254"/>
      <c r="B120" s="255"/>
      <c r="C120" s="255"/>
      <c r="D120" s="256"/>
      <c r="E120" s="265"/>
      <c r="F120" s="27"/>
      <c r="G120" s="27"/>
      <c r="H120" s="27"/>
      <c r="I120" s="256"/>
      <c r="J120" s="27"/>
      <c r="K120" s="27"/>
      <c r="L120" s="27"/>
      <c r="M120" s="256"/>
      <c r="N120" s="25"/>
      <c r="O120" s="25"/>
      <c r="P120" s="25"/>
      <c r="Q120" s="256"/>
    </row>
    <row r="121" spans="1:17">
      <c r="A121" s="24" t="s">
        <v>181</v>
      </c>
      <c r="B121" s="25">
        <v>4000</v>
      </c>
      <c r="C121" s="25" t="s">
        <v>33</v>
      </c>
      <c r="D121" s="27" t="s">
        <v>33</v>
      </c>
      <c r="E121" s="27" t="s">
        <v>131</v>
      </c>
      <c r="F121" s="27"/>
      <c r="G121" s="27"/>
      <c r="H121" s="27"/>
      <c r="I121" s="27" t="s">
        <v>131</v>
      </c>
      <c r="J121" s="27"/>
      <c r="K121" s="27"/>
      <c r="L121" s="27"/>
      <c r="M121" s="27" t="s">
        <v>131</v>
      </c>
      <c r="N121" s="25"/>
      <c r="O121" s="25"/>
      <c r="P121" s="25"/>
      <c r="Q121" s="27" t="s">
        <v>33</v>
      </c>
    </row>
    <row r="122" spans="1:17" s="185" customFormat="1" hidden="1">
      <c r="A122" s="180" t="s">
        <v>138</v>
      </c>
      <c r="B122" s="204" t="s">
        <v>33</v>
      </c>
      <c r="C122" s="204" t="s">
        <v>33</v>
      </c>
      <c r="D122" s="184" t="s">
        <v>33</v>
      </c>
      <c r="E122" s="184" t="s">
        <v>33</v>
      </c>
      <c r="F122" s="184"/>
      <c r="G122" s="184"/>
      <c r="H122" s="184"/>
      <c r="I122" s="184" t="s">
        <v>33</v>
      </c>
      <c r="J122" s="184"/>
      <c r="K122" s="184"/>
      <c r="L122" s="184"/>
      <c r="M122" s="184" t="s">
        <v>33</v>
      </c>
      <c r="N122" s="181"/>
      <c r="O122" s="181"/>
      <c r="P122" s="181"/>
      <c r="Q122" s="184" t="s">
        <v>33</v>
      </c>
    </row>
    <row r="123" spans="1:17" ht="30">
      <c r="A123" s="168" t="s">
        <v>447</v>
      </c>
      <c r="B123" s="25">
        <v>4010</v>
      </c>
      <c r="C123" s="25">
        <v>610</v>
      </c>
      <c r="D123" s="27" t="s">
        <v>33</v>
      </c>
      <c r="E123" s="27" t="s">
        <v>131</v>
      </c>
      <c r="F123" s="27"/>
      <c r="G123" s="27"/>
      <c r="H123" s="27"/>
      <c r="I123" s="27" t="s">
        <v>131</v>
      </c>
      <c r="J123" s="27"/>
      <c r="K123" s="27"/>
      <c r="L123" s="27"/>
      <c r="M123" s="27" t="s">
        <v>131</v>
      </c>
      <c r="N123" s="25"/>
      <c r="O123" s="25"/>
      <c r="P123" s="25"/>
      <c r="Q123" s="27" t="s">
        <v>33</v>
      </c>
    </row>
    <row r="124" spans="1:17" ht="60">
      <c r="A124" s="168" t="s">
        <v>182</v>
      </c>
      <c r="B124" s="25">
        <v>4020</v>
      </c>
      <c r="C124" s="25">
        <v>610</v>
      </c>
      <c r="D124" s="27" t="s">
        <v>33</v>
      </c>
      <c r="E124" s="27" t="s">
        <v>131</v>
      </c>
      <c r="F124" s="27"/>
      <c r="G124" s="27"/>
      <c r="H124" s="27"/>
      <c r="I124" s="27" t="s">
        <v>131</v>
      </c>
      <c r="J124" s="27"/>
      <c r="K124" s="27"/>
      <c r="L124" s="27"/>
      <c r="M124" s="27" t="s">
        <v>131</v>
      </c>
      <c r="N124" s="25"/>
      <c r="O124" s="25"/>
      <c r="P124" s="25"/>
      <c r="Q124" s="27" t="s">
        <v>33</v>
      </c>
    </row>
    <row r="125" spans="1:17">
      <c r="A125" s="70"/>
      <c r="C125" s="45" t="s">
        <v>183</v>
      </c>
      <c r="E125" s="70"/>
      <c r="F125" s="70"/>
      <c r="G125" s="70"/>
      <c r="H125" s="70"/>
      <c r="I125" s="70" t="s">
        <v>184</v>
      </c>
      <c r="J125" s="70"/>
      <c r="K125" s="70"/>
      <c r="L125" s="70"/>
      <c r="M125" s="70"/>
      <c r="N125" s="70"/>
      <c r="O125" s="70"/>
      <c r="P125" s="70"/>
      <c r="Q125" s="71"/>
    </row>
    <row r="126" spans="1:17">
      <c r="A126" s="72" t="s">
        <v>185</v>
      </c>
      <c r="E126" s="70"/>
      <c r="F126" s="70"/>
      <c r="G126" s="70"/>
      <c r="H126" s="70"/>
      <c r="I126" s="70"/>
      <c r="J126" s="70"/>
      <c r="K126" s="70"/>
      <c r="L126" s="70"/>
      <c r="M126" s="70"/>
      <c r="N126" s="70"/>
      <c r="O126" s="70"/>
      <c r="P126" s="70"/>
      <c r="Q126" s="71"/>
    </row>
    <row r="127" spans="1:17">
      <c r="A127" s="72" t="s">
        <v>186</v>
      </c>
      <c r="E127" s="70"/>
      <c r="F127" s="70"/>
      <c r="G127" s="70"/>
      <c r="H127" s="70"/>
      <c r="I127" s="70"/>
      <c r="J127" s="70"/>
      <c r="K127" s="70"/>
      <c r="L127" s="70"/>
      <c r="M127" s="70"/>
      <c r="N127" s="70"/>
      <c r="O127" s="70"/>
      <c r="P127" s="70"/>
      <c r="Q127" s="71"/>
    </row>
    <row r="128" spans="1:17">
      <c r="A128" s="72" t="s">
        <v>187</v>
      </c>
      <c r="E128" s="70"/>
      <c r="F128" s="70"/>
      <c r="G128" s="70"/>
      <c r="H128" s="70"/>
      <c r="I128" s="70"/>
      <c r="J128" s="70"/>
      <c r="K128" s="70"/>
      <c r="L128" s="70"/>
      <c r="M128" s="70"/>
      <c r="N128" s="70"/>
      <c r="O128" s="70"/>
      <c r="P128" s="70"/>
      <c r="Q128" s="71"/>
    </row>
    <row r="129" spans="1:17">
      <c r="A129" s="73" t="s">
        <v>188</v>
      </c>
      <c r="E129" s="70"/>
      <c r="F129" s="70"/>
      <c r="G129" s="70"/>
      <c r="H129" s="70"/>
      <c r="I129" s="70"/>
      <c r="J129" s="70"/>
      <c r="K129" s="70"/>
      <c r="L129" s="70"/>
      <c r="M129" s="70"/>
      <c r="N129" s="70"/>
      <c r="O129" s="70"/>
      <c r="P129" s="70"/>
      <c r="Q129" s="71"/>
    </row>
    <row r="130" spans="1:17">
      <c r="A130" s="73" t="s">
        <v>189</v>
      </c>
      <c r="E130" s="70"/>
      <c r="F130" s="70"/>
      <c r="G130" s="70"/>
      <c r="H130" s="70"/>
      <c r="I130" s="70"/>
      <c r="J130" s="70"/>
      <c r="K130" s="70"/>
      <c r="L130" s="70"/>
      <c r="M130" s="70"/>
      <c r="N130" s="70"/>
      <c r="O130" s="70"/>
      <c r="P130" s="70"/>
      <c r="Q130" s="71"/>
    </row>
    <row r="131" spans="1:17">
      <c r="A131" s="73" t="s">
        <v>190</v>
      </c>
      <c r="E131" s="70"/>
      <c r="F131" s="70"/>
      <c r="G131" s="70"/>
      <c r="H131" s="70"/>
      <c r="I131" s="70"/>
      <c r="J131" s="70"/>
      <c r="K131" s="70"/>
      <c r="L131" s="70"/>
      <c r="M131" s="70"/>
      <c r="N131" s="70"/>
      <c r="O131" s="70"/>
      <c r="P131" s="70"/>
      <c r="Q131" s="71"/>
    </row>
    <row r="132" spans="1:17">
      <c r="A132" s="73" t="s">
        <v>191</v>
      </c>
      <c r="E132" s="70"/>
      <c r="F132" s="70"/>
      <c r="G132" s="70"/>
      <c r="H132" s="70"/>
      <c r="I132" s="70"/>
      <c r="J132" s="70"/>
      <c r="K132" s="70"/>
      <c r="L132" s="70"/>
      <c r="M132" s="70"/>
      <c r="N132" s="70"/>
      <c r="O132" s="70"/>
      <c r="P132" s="70"/>
      <c r="Q132" s="71"/>
    </row>
    <row r="133" spans="1:17">
      <c r="A133" s="73" t="s">
        <v>192</v>
      </c>
      <c r="E133" s="70"/>
      <c r="F133" s="70"/>
      <c r="G133" s="70"/>
      <c r="H133" s="70"/>
      <c r="I133" s="70"/>
      <c r="J133" s="70"/>
      <c r="K133" s="70"/>
      <c r="L133" s="70"/>
      <c r="M133" s="70"/>
      <c r="N133" s="70"/>
      <c r="O133" s="70"/>
      <c r="P133" s="70"/>
      <c r="Q133" s="71"/>
    </row>
    <row r="134" spans="1:17">
      <c r="A134" s="72" t="s">
        <v>193</v>
      </c>
      <c r="E134" s="70"/>
      <c r="F134" s="70"/>
      <c r="G134" s="70"/>
      <c r="H134" s="70"/>
      <c r="I134" s="70"/>
      <c r="J134" s="70"/>
      <c r="K134" s="70"/>
      <c r="L134" s="70"/>
      <c r="M134" s="70"/>
      <c r="N134" s="70"/>
      <c r="O134" s="70"/>
      <c r="P134" s="70"/>
      <c r="Q134" s="71"/>
    </row>
    <row r="135" spans="1:17">
      <c r="A135" s="72" t="s">
        <v>194</v>
      </c>
      <c r="E135" s="70"/>
      <c r="F135" s="70"/>
      <c r="G135" s="70"/>
      <c r="H135" s="70"/>
      <c r="I135" s="70"/>
      <c r="J135" s="70"/>
      <c r="K135" s="70"/>
      <c r="L135" s="70"/>
      <c r="M135" s="70"/>
      <c r="N135" s="70"/>
      <c r="O135" s="70"/>
      <c r="P135" s="70"/>
      <c r="Q135" s="71"/>
    </row>
  </sheetData>
  <mergeCells count="410">
    <mergeCell ref="A1:Q1"/>
    <mergeCell ref="A2:A3"/>
    <mergeCell ref="B2:B3"/>
    <mergeCell ref="C2:C3"/>
    <mergeCell ref="D2:D3"/>
    <mergeCell ref="E2:Q2"/>
    <mergeCell ref="A5:A6"/>
    <mergeCell ref="B5:B6"/>
    <mergeCell ref="C5:C6"/>
    <mergeCell ref="D5:D6"/>
    <mergeCell ref="E5:E6"/>
    <mergeCell ref="I5:I6"/>
    <mergeCell ref="M5:M6"/>
    <mergeCell ref="Q5:Q6"/>
    <mergeCell ref="Q23:Q25"/>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Q14:Q15"/>
    <mergeCell ref="A18:A19"/>
    <mergeCell ref="B18:B19"/>
    <mergeCell ref="C18:C19"/>
    <mergeCell ref="D18:D19"/>
    <mergeCell ref="E18:E19"/>
    <mergeCell ref="I18:I19"/>
    <mergeCell ref="M18:M19"/>
    <mergeCell ref="Q18:Q19"/>
    <mergeCell ref="P14:P15"/>
    <mergeCell ref="A26:A27"/>
    <mergeCell ref="B26:B27"/>
    <mergeCell ref="C26:C27"/>
    <mergeCell ref="D26:D27"/>
    <mergeCell ref="E26:E27"/>
    <mergeCell ref="I26:I27"/>
    <mergeCell ref="M26:M27"/>
    <mergeCell ref="Q26:Q27"/>
    <mergeCell ref="A23:A25"/>
    <mergeCell ref="B23:B25"/>
    <mergeCell ref="C23:C25"/>
    <mergeCell ref="D23:D25"/>
    <mergeCell ref="E23:E25"/>
    <mergeCell ref="F23:F25"/>
    <mergeCell ref="G23:G25"/>
    <mergeCell ref="H23:H25"/>
    <mergeCell ref="I23:I25"/>
    <mergeCell ref="J23:J25"/>
    <mergeCell ref="K23:K25"/>
    <mergeCell ref="L23:L25"/>
    <mergeCell ref="M23:M25"/>
    <mergeCell ref="N23:N25"/>
    <mergeCell ref="O23:O25"/>
    <mergeCell ref="P23:P25"/>
    <mergeCell ref="A28:A29"/>
    <mergeCell ref="B28:B29"/>
    <mergeCell ref="C28:C29"/>
    <mergeCell ref="D28:D29"/>
    <mergeCell ref="E28:E29"/>
    <mergeCell ref="I28:I29"/>
    <mergeCell ref="M28:M29"/>
    <mergeCell ref="Q28:Q29"/>
    <mergeCell ref="A30:A32"/>
    <mergeCell ref="B30:B32"/>
    <mergeCell ref="C30:C32"/>
    <mergeCell ref="D30:D32"/>
    <mergeCell ref="E30:E32"/>
    <mergeCell ref="I30:I32"/>
    <mergeCell ref="M30:M32"/>
    <mergeCell ref="Q30:Q32"/>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Q38:Q39"/>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P41:P42"/>
    <mergeCell ref="Q41:Q42"/>
    <mergeCell ref="A45:A46"/>
    <mergeCell ref="B45:B46"/>
    <mergeCell ref="C45:C46"/>
    <mergeCell ref="D45:D46"/>
    <mergeCell ref="E45:E46"/>
    <mergeCell ref="F45:F46"/>
    <mergeCell ref="G45:G46"/>
    <mergeCell ref="H45:H46"/>
    <mergeCell ref="I45:I46"/>
    <mergeCell ref="J45:J46"/>
    <mergeCell ref="K45:K46"/>
    <mergeCell ref="L45:L46"/>
    <mergeCell ref="M45:M46"/>
    <mergeCell ref="N45:N46"/>
    <mergeCell ref="O45:O46"/>
    <mergeCell ref="P45:P46"/>
    <mergeCell ref="Q45:Q46"/>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Q52:Q53"/>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P56:P57"/>
    <mergeCell ref="Q56:Q57"/>
    <mergeCell ref="A58:A59"/>
    <mergeCell ref="B58:B59"/>
    <mergeCell ref="C58:C59"/>
    <mergeCell ref="D58:D59"/>
    <mergeCell ref="E58:E59"/>
    <mergeCell ref="F58:F59"/>
    <mergeCell ref="G58:G59"/>
    <mergeCell ref="H58:H59"/>
    <mergeCell ref="I58:I59"/>
    <mergeCell ref="J58:J59"/>
    <mergeCell ref="K58:K59"/>
    <mergeCell ref="L58:L59"/>
    <mergeCell ref="M58:M59"/>
    <mergeCell ref="N58:N59"/>
    <mergeCell ref="O58:O59"/>
    <mergeCell ref="P58:P59"/>
    <mergeCell ref="Q58:Q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Q60:Q61"/>
    <mergeCell ref="A62:A63"/>
    <mergeCell ref="B62:B63"/>
    <mergeCell ref="C62:C63"/>
    <mergeCell ref="D62:D63"/>
    <mergeCell ref="E62:E63"/>
    <mergeCell ref="F62:F63"/>
    <mergeCell ref="G62:G63"/>
    <mergeCell ref="H62:H63"/>
    <mergeCell ref="I62:I63"/>
    <mergeCell ref="J62:J63"/>
    <mergeCell ref="K62:K63"/>
    <mergeCell ref="L62:L63"/>
    <mergeCell ref="M62:M63"/>
    <mergeCell ref="N62:N63"/>
    <mergeCell ref="O62:O63"/>
    <mergeCell ref="P62:P63"/>
    <mergeCell ref="Q62:Q63"/>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P64:P65"/>
    <mergeCell ref="Q64:Q65"/>
    <mergeCell ref="A71:A72"/>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Q71:Q73"/>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A80:A81"/>
    <mergeCell ref="B80:B81"/>
    <mergeCell ref="C80:C81"/>
    <mergeCell ref="D80:D81"/>
    <mergeCell ref="E80:E81"/>
    <mergeCell ref="F80:F81"/>
    <mergeCell ref="G80:G81"/>
    <mergeCell ref="H80:H81"/>
    <mergeCell ref="I80:I81"/>
    <mergeCell ref="J80:J81"/>
    <mergeCell ref="K80:K81"/>
    <mergeCell ref="L80:L81"/>
    <mergeCell ref="M80:M81"/>
    <mergeCell ref="N80:N81"/>
    <mergeCell ref="O80:O81"/>
    <mergeCell ref="P80:P81"/>
    <mergeCell ref="Q80:Q81"/>
    <mergeCell ref="B82:B83"/>
    <mergeCell ref="C82:C83"/>
    <mergeCell ref="D82:D83"/>
    <mergeCell ref="E82:E83"/>
    <mergeCell ref="F82:F83"/>
    <mergeCell ref="G82:G83"/>
    <mergeCell ref="H82:H83"/>
    <mergeCell ref="I82:I83"/>
    <mergeCell ref="J82:J83"/>
    <mergeCell ref="K82:K83"/>
    <mergeCell ref="L82:L83"/>
    <mergeCell ref="M82:M83"/>
    <mergeCell ref="N82:N83"/>
    <mergeCell ref="O82:O83"/>
    <mergeCell ref="P82:P83"/>
    <mergeCell ref="Q82:Q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O84:O85"/>
    <mergeCell ref="P84:P85"/>
    <mergeCell ref="Q84:Q85"/>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O90:O91"/>
    <mergeCell ref="P90:P91"/>
    <mergeCell ref="Q90:Q91"/>
    <mergeCell ref="A93:A94"/>
    <mergeCell ref="B93:B94"/>
    <mergeCell ref="C93:C94"/>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 ref="Q117:Q118"/>
    <mergeCell ref="Q95:Q96"/>
    <mergeCell ref="A97:A98"/>
    <mergeCell ref="B97:B98"/>
    <mergeCell ref="C97:C98"/>
    <mergeCell ref="D97:D98"/>
    <mergeCell ref="E97:E98"/>
    <mergeCell ref="I97:I98"/>
    <mergeCell ref="M97:M98"/>
    <mergeCell ref="Q97:Q98"/>
    <mergeCell ref="B95:B96"/>
    <mergeCell ref="C95:C96"/>
    <mergeCell ref="D95:D96"/>
    <mergeCell ref="E95:E96"/>
    <mergeCell ref="F95:F96"/>
    <mergeCell ref="I95:I96"/>
    <mergeCell ref="J95:J96"/>
    <mergeCell ref="M95:M96"/>
    <mergeCell ref="N95:N96"/>
    <mergeCell ref="A56:A57"/>
    <mergeCell ref="A119:A120"/>
    <mergeCell ref="B119:B120"/>
    <mergeCell ref="C119:C120"/>
    <mergeCell ref="D119:D120"/>
    <mergeCell ref="E119:E120"/>
    <mergeCell ref="I119:I120"/>
    <mergeCell ref="M119:M120"/>
    <mergeCell ref="Q119:Q120"/>
    <mergeCell ref="A113:A114"/>
    <mergeCell ref="B113:B114"/>
    <mergeCell ref="C113:C114"/>
    <mergeCell ref="D113:D114"/>
    <mergeCell ref="E113:E114"/>
    <mergeCell ref="I113:I114"/>
    <mergeCell ref="M113:M114"/>
    <mergeCell ref="Q113:Q114"/>
    <mergeCell ref="A117:A118"/>
    <mergeCell ref="B117:B118"/>
    <mergeCell ref="C117:C118"/>
    <mergeCell ref="D117:D118"/>
    <mergeCell ref="E117:E118"/>
    <mergeCell ref="I117:I118"/>
    <mergeCell ref="M117:M118"/>
  </mergeCells>
  <hyperlinks>
    <hyperlink ref="C2" location="_edn3" display="Код по бюджетной классификации Российской Федерации"/>
    <hyperlink ref="D2" location="_edn4" display="Аналитический код"/>
    <hyperlink ref="A5" location="_edn5" display="Остаток средств на начало текущего финансового года"/>
    <hyperlink ref="A30" location="_edn1" display="прочие поступления, всего"/>
    <hyperlink ref="A93" location="_edn1" display="расходы на закупку товаров, работ, услуг, всего"/>
    <hyperlink ref="A113" location="_edn2" display="Выплаты, уменьшающие доход, всего"/>
    <hyperlink ref="A121" location="_edn3" display="Прочие выплаты, всего"/>
    <hyperlink ref="A126" location="_ednref1" display="[i] В сучае утверждения решения о бюджете на текущий финансовый год и плановый период."/>
    <hyperlink ref="A127" location="_ednref2" display="[ii] Указывается дата подписания  Плана, а в случае утверждения Плана уполномоченным лицом учреждения-дата утверждения Плана."/>
    <hyperlink ref="A128" location="_ednref3" display="[iii] В графе 3 отражаются:"/>
    <hyperlink ref="A134" location="_ednref4" display="[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
    <hyperlink ref="A135" location="_ednref5" display="[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hyperlinks>
  <pageMargins left="0.70866141732283472" right="0.70866141732283472" top="0.74803149606299213" bottom="0.74803149606299213" header="0.31496062992125984" footer="0.31496062992125984"/>
  <pageSetup paperSize="9" scale="52" fitToHeight="2" orientation="portrait" horizontalDpi="4294967295" verticalDpi="4294967295" r:id="rId1"/>
  <rowBreaks count="1" manualBreakCount="1">
    <brk id="7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I77"/>
  <sheetViews>
    <sheetView topLeftCell="A25" workbookViewId="0">
      <selection activeCell="F53" sqref="F53"/>
    </sheetView>
  </sheetViews>
  <sheetFormatPr defaultRowHeight="10.15" customHeight="1"/>
  <cols>
    <col min="1" max="1" width="64.85546875" style="28" bestFit="1" customWidth="1"/>
    <col min="2" max="2" width="8.7109375" style="28" bestFit="1" customWidth="1"/>
    <col min="3" max="3" width="11.7109375" style="28" bestFit="1" customWidth="1"/>
    <col min="4" max="4" width="7.140625" style="28" bestFit="1" customWidth="1"/>
    <col min="5" max="5" width="10.7109375" style="28" bestFit="1" customWidth="1"/>
    <col min="6" max="6" width="14.42578125" style="28" bestFit="1" customWidth="1"/>
    <col min="7" max="7" width="16" style="28" bestFit="1" customWidth="1"/>
    <col min="8" max="8" width="14.5703125" style="28" bestFit="1" customWidth="1"/>
    <col min="9" max="9" width="12.7109375" style="28" bestFit="1" customWidth="1"/>
    <col min="10" max="15" width="8" style="28" bestFit="1" customWidth="1"/>
    <col min="16" max="16" width="9.140625" style="28" bestFit="1"/>
    <col min="17" max="16384" width="9.140625" style="28"/>
  </cols>
  <sheetData>
    <row r="1" spans="1:9" ht="15" hidden="1">
      <c r="F1" s="315" t="s">
        <v>195</v>
      </c>
      <c r="G1" s="315"/>
      <c r="H1" s="315"/>
      <c r="I1" s="315"/>
    </row>
    <row r="2" spans="1:9" ht="22.5" hidden="1" customHeight="1">
      <c r="F2" s="316" t="s">
        <v>196</v>
      </c>
      <c r="G2" s="316"/>
      <c r="H2" s="316"/>
      <c r="I2" s="316"/>
    </row>
    <row r="3" spans="1:9" ht="15" hidden="1"/>
    <row r="4" spans="1:9" ht="15" hidden="1"/>
    <row r="5" spans="1:9" ht="15" hidden="1">
      <c r="H5" s="317" t="s">
        <v>197</v>
      </c>
      <c r="I5" s="317"/>
    </row>
    <row r="6" spans="1:9" ht="15" hidden="1">
      <c r="H6" s="318"/>
      <c r="I6" s="318"/>
    </row>
    <row r="7" spans="1:9" ht="22.5" hidden="1" customHeight="1">
      <c r="H7" s="312" t="s">
        <v>198</v>
      </c>
      <c r="I7" s="312"/>
    </row>
    <row r="8" spans="1:9" ht="15" hidden="1">
      <c r="H8" s="311" t="s">
        <v>199</v>
      </c>
      <c r="I8" s="311"/>
    </row>
    <row r="9" spans="1:9" ht="15" hidden="1">
      <c r="H9" s="312" t="s">
        <v>200</v>
      </c>
      <c r="I9" s="312"/>
    </row>
    <row r="10" spans="1:9" ht="22.5" hidden="1" customHeight="1">
      <c r="H10" s="313" t="s">
        <v>201</v>
      </c>
      <c r="I10" s="313"/>
    </row>
    <row r="11" spans="1:9" ht="15" hidden="1">
      <c r="H11" s="74" t="s">
        <v>202</v>
      </c>
      <c r="I11" s="75" t="s">
        <v>203</v>
      </c>
    </row>
    <row r="12" spans="1:9" ht="15" hidden="1">
      <c r="H12" s="314" t="s">
        <v>204</v>
      </c>
      <c r="I12" s="314"/>
    </row>
    <row r="13" spans="1:9" ht="15" hidden="1"/>
    <row r="14" spans="1:9" ht="22.5" hidden="1" customHeight="1">
      <c r="A14" s="306" t="s">
        <v>205</v>
      </c>
      <c r="B14" s="306"/>
      <c r="C14" s="306"/>
      <c r="D14" s="306"/>
      <c r="E14" s="306"/>
      <c r="F14" s="306"/>
      <c r="G14" s="306"/>
      <c r="H14" s="306"/>
      <c r="I14" s="76"/>
    </row>
    <row r="15" spans="1:9" ht="22.5" hidden="1" customHeight="1">
      <c r="A15" s="306" t="s">
        <v>206</v>
      </c>
      <c r="B15" s="306"/>
      <c r="C15" s="306"/>
      <c r="D15" s="306"/>
      <c r="E15" s="306"/>
      <c r="F15" s="306"/>
      <c r="G15" s="306"/>
      <c r="H15" s="306"/>
      <c r="I15" s="307" t="s">
        <v>207</v>
      </c>
    </row>
    <row r="16" spans="1:9" ht="15" hidden="1">
      <c r="I16" s="308"/>
    </row>
    <row r="17" spans="1:9" ht="22.5" hidden="1" customHeight="1">
      <c r="B17" s="309" t="s">
        <v>208</v>
      </c>
      <c r="C17" s="309"/>
      <c r="D17" s="309"/>
      <c r="H17" s="77" t="s">
        <v>209</v>
      </c>
      <c r="I17" s="78" t="s">
        <v>210</v>
      </c>
    </row>
    <row r="18" spans="1:9" ht="22.5" hidden="1" customHeight="1">
      <c r="A18" s="79" t="s">
        <v>211</v>
      </c>
      <c r="H18" s="77" t="s">
        <v>212</v>
      </c>
      <c r="I18" s="80" t="s">
        <v>213</v>
      </c>
    </row>
    <row r="19" spans="1:9" ht="22.5" hidden="1" customHeight="1">
      <c r="A19" s="79" t="s">
        <v>5</v>
      </c>
      <c r="B19" s="310" t="s">
        <v>199</v>
      </c>
      <c r="C19" s="310"/>
      <c r="D19" s="310"/>
      <c r="E19" s="310"/>
      <c r="F19" s="310"/>
      <c r="H19" s="77" t="s">
        <v>214</v>
      </c>
      <c r="I19" s="80" t="s">
        <v>215</v>
      </c>
    </row>
    <row r="20" spans="1:9" ht="22.5" hidden="1" customHeight="1">
      <c r="H20" s="77" t="s">
        <v>212</v>
      </c>
      <c r="I20" s="80" t="s">
        <v>216</v>
      </c>
    </row>
    <row r="21" spans="1:9" ht="22.5" hidden="1" customHeight="1">
      <c r="H21" s="77" t="s">
        <v>217</v>
      </c>
      <c r="I21" s="80" t="s">
        <v>218</v>
      </c>
    </row>
    <row r="22" spans="1:9" ht="22.5" hidden="1" customHeight="1">
      <c r="A22" s="79" t="s">
        <v>6</v>
      </c>
      <c r="B22" s="310" t="s">
        <v>219</v>
      </c>
      <c r="C22" s="310"/>
      <c r="D22" s="310"/>
      <c r="E22" s="310"/>
      <c r="F22" s="310"/>
      <c r="H22" s="77" t="s">
        <v>220</v>
      </c>
      <c r="I22" s="80" t="s">
        <v>221</v>
      </c>
    </row>
    <row r="23" spans="1:9" ht="22.5" hidden="1" customHeight="1">
      <c r="A23" s="79" t="s">
        <v>222</v>
      </c>
      <c r="H23" s="77" t="s">
        <v>223</v>
      </c>
      <c r="I23" s="81" t="s">
        <v>224</v>
      </c>
    </row>
    <row r="24" spans="1:9" ht="15" hidden="1"/>
    <row r="25" spans="1:9" ht="18.75">
      <c r="A25" s="303" t="s">
        <v>10</v>
      </c>
      <c r="B25" s="303"/>
      <c r="C25" s="303"/>
      <c r="D25" s="303"/>
      <c r="E25" s="303"/>
      <c r="F25" s="303"/>
      <c r="G25" s="303"/>
      <c r="H25" s="303"/>
      <c r="I25" s="303"/>
    </row>
    <row r="26" spans="1:9" ht="15"/>
    <row r="27" spans="1:9" ht="18.75" customHeight="1">
      <c r="A27" s="304" t="s">
        <v>11</v>
      </c>
      <c r="B27" s="305" t="s">
        <v>12</v>
      </c>
      <c r="C27" s="305" t="s">
        <v>13</v>
      </c>
      <c r="D27" s="305" t="s">
        <v>14</v>
      </c>
      <c r="E27" s="305" t="s">
        <v>225</v>
      </c>
      <c r="F27" s="304" t="s">
        <v>15</v>
      </c>
      <c r="G27" s="304"/>
      <c r="H27" s="304"/>
      <c r="I27" s="304"/>
    </row>
    <row r="28" spans="1:9" ht="18.75" customHeight="1">
      <c r="A28" s="304"/>
      <c r="B28" s="305"/>
      <c r="C28" s="305"/>
      <c r="D28" s="305"/>
      <c r="E28" s="305"/>
      <c r="F28" s="82" t="s">
        <v>16</v>
      </c>
      <c r="G28" s="82" t="s">
        <v>17</v>
      </c>
      <c r="H28" s="82" t="s">
        <v>18</v>
      </c>
      <c r="I28" s="305" t="s">
        <v>19</v>
      </c>
    </row>
    <row r="29" spans="1:9" ht="36.75" customHeight="1">
      <c r="A29" s="304"/>
      <c r="B29" s="305"/>
      <c r="C29" s="305"/>
      <c r="D29" s="305"/>
      <c r="E29" s="305"/>
      <c r="F29" s="83" t="s">
        <v>20</v>
      </c>
      <c r="G29" s="83" t="s">
        <v>21</v>
      </c>
      <c r="H29" s="83" t="s">
        <v>22</v>
      </c>
      <c r="I29" s="305"/>
    </row>
    <row r="30" spans="1:9" ht="18.75" customHeight="1">
      <c r="A30" s="84" t="s">
        <v>23</v>
      </c>
      <c r="B30" s="84" t="s">
        <v>24</v>
      </c>
      <c r="C30" s="84" t="s">
        <v>25</v>
      </c>
      <c r="D30" s="84" t="s">
        <v>26</v>
      </c>
      <c r="E30" s="84" t="s">
        <v>27</v>
      </c>
      <c r="F30" s="84" t="s">
        <v>28</v>
      </c>
      <c r="G30" s="84" t="s">
        <v>29</v>
      </c>
      <c r="H30" s="84" t="s">
        <v>30</v>
      </c>
      <c r="I30" s="84" t="s">
        <v>226</v>
      </c>
    </row>
    <row r="31" spans="1:9" ht="18.75" customHeight="1">
      <c r="A31" s="33" t="s">
        <v>31</v>
      </c>
      <c r="B31" s="34" t="s">
        <v>32</v>
      </c>
      <c r="C31" s="34" t="s">
        <v>33</v>
      </c>
      <c r="D31" s="34" t="s">
        <v>33</v>
      </c>
      <c r="E31" s="34" t="s">
        <v>33</v>
      </c>
      <c r="F31" s="35">
        <v>1168536.1599999999</v>
      </c>
      <c r="G31" s="35">
        <v>0</v>
      </c>
      <c r="H31" s="35">
        <v>0</v>
      </c>
      <c r="I31" s="35"/>
    </row>
    <row r="32" spans="1:9" ht="18.75" customHeight="1">
      <c r="A32" s="33" t="s">
        <v>34</v>
      </c>
      <c r="B32" s="34" t="s">
        <v>35</v>
      </c>
      <c r="C32" s="34" t="s">
        <v>33</v>
      </c>
      <c r="D32" s="34" t="s">
        <v>33</v>
      </c>
      <c r="E32" s="34" t="s">
        <v>33</v>
      </c>
      <c r="F32" s="35">
        <v>0</v>
      </c>
      <c r="G32" s="35">
        <v>0</v>
      </c>
      <c r="H32" s="35">
        <v>0</v>
      </c>
      <c r="I32" s="35"/>
    </row>
    <row r="33" spans="1:9" ht="18.75" customHeight="1">
      <c r="A33" s="36" t="s">
        <v>36</v>
      </c>
      <c r="B33" s="37" t="s">
        <v>37</v>
      </c>
      <c r="C33" s="37" t="s">
        <v>38</v>
      </c>
      <c r="D33" s="38" t="s">
        <v>227</v>
      </c>
      <c r="E33" s="38" t="s">
        <v>38</v>
      </c>
      <c r="F33" s="35">
        <v>77736104.120000005</v>
      </c>
      <c r="G33" s="35">
        <v>59214283.899999999</v>
      </c>
      <c r="H33" s="35">
        <v>59344802.270000003</v>
      </c>
      <c r="I33" s="35">
        <v>0</v>
      </c>
    </row>
    <row r="34" spans="1:9" ht="18.75" customHeight="1">
      <c r="A34" s="39" t="s">
        <v>39</v>
      </c>
      <c r="B34" s="34" t="s">
        <v>40</v>
      </c>
      <c r="C34" s="34" t="s">
        <v>41</v>
      </c>
      <c r="D34" s="38" t="s">
        <v>227</v>
      </c>
      <c r="E34" s="38" t="s">
        <v>38</v>
      </c>
      <c r="F34" s="35">
        <v>76807010.780000001</v>
      </c>
      <c r="G34" s="35">
        <v>59209483.899999999</v>
      </c>
      <c r="H34" s="35">
        <v>59337602.270000003</v>
      </c>
      <c r="I34" s="35">
        <v>0</v>
      </c>
    </row>
    <row r="35" spans="1:9" ht="18.75" customHeight="1">
      <c r="A35" s="40" t="s">
        <v>42</v>
      </c>
      <c r="B35" s="34"/>
      <c r="C35" s="34"/>
      <c r="D35" s="38"/>
      <c r="E35" s="38"/>
      <c r="F35" s="35"/>
      <c r="G35" s="35"/>
      <c r="H35" s="35"/>
      <c r="I35" s="35"/>
    </row>
    <row r="36" spans="1:9" ht="37.5" customHeight="1">
      <c r="A36" s="40" t="s">
        <v>43</v>
      </c>
      <c r="B36" s="34" t="s">
        <v>44</v>
      </c>
      <c r="C36" s="34" t="s">
        <v>41</v>
      </c>
      <c r="D36" s="38" t="s">
        <v>227</v>
      </c>
      <c r="E36" s="38" t="s">
        <v>38</v>
      </c>
      <c r="F36" s="35">
        <v>64105760.780000001</v>
      </c>
      <c r="G36" s="35">
        <v>46508233.899999999</v>
      </c>
      <c r="H36" s="35">
        <v>46636352.270000003</v>
      </c>
      <c r="I36" s="35">
        <v>0</v>
      </c>
    </row>
    <row r="37" spans="1:9" ht="18.75" customHeight="1">
      <c r="A37" s="41" t="s">
        <v>45</v>
      </c>
      <c r="B37" s="38" t="s">
        <v>46</v>
      </c>
      <c r="C37" s="38" t="s">
        <v>41</v>
      </c>
      <c r="D37" s="38" t="s">
        <v>227</v>
      </c>
      <c r="E37" s="38" t="s">
        <v>38</v>
      </c>
      <c r="F37" s="42">
        <v>12701250</v>
      </c>
      <c r="G37" s="42">
        <v>12701250</v>
      </c>
      <c r="H37" s="42">
        <v>12701250</v>
      </c>
      <c r="I37" s="35">
        <v>0</v>
      </c>
    </row>
    <row r="38" spans="1:9" ht="18.75" customHeight="1">
      <c r="A38" s="41" t="s">
        <v>47</v>
      </c>
      <c r="B38" s="38" t="s">
        <v>48</v>
      </c>
      <c r="C38" s="38" t="s">
        <v>49</v>
      </c>
      <c r="D38" s="38" t="s">
        <v>227</v>
      </c>
      <c r="E38" s="38" t="s">
        <v>38</v>
      </c>
      <c r="F38" s="42">
        <v>904550.59</v>
      </c>
      <c r="G38" s="42">
        <v>4800</v>
      </c>
      <c r="H38" s="42">
        <v>7200</v>
      </c>
      <c r="I38" s="35">
        <v>0</v>
      </c>
    </row>
    <row r="39" spans="1:9" ht="18.75" customHeight="1">
      <c r="A39" s="41" t="s">
        <v>50</v>
      </c>
      <c r="B39" s="38" t="s">
        <v>51</v>
      </c>
      <c r="C39" s="38" t="s">
        <v>49</v>
      </c>
      <c r="D39" s="38" t="s">
        <v>227</v>
      </c>
      <c r="E39" s="38" t="s">
        <v>38</v>
      </c>
      <c r="F39" s="42">
        <v>904550.59</v>
      </c>
      <c r="G39" s="42">
        <v>4800</v>
      </c>
      <c r="H39" s="42">
        <v>7200</v>
      </c>
      <c r="I39" s="35">
        <v>0</v>
      </c>
    </row>
    <row r="40" spans="1:9" ht="18.75" customHeight="1">
      <c r="A40" s="41" t="s">
        <v>52</v>
      </c>
      <c r="B40" s="38" t="s">
        <v>53</v>
      </c>
      <c r="C40" s="38" t="s">
        <v>38</v>
      </c>
      <c r="D40" s="38" t="s">
        <v>227</v>
      </c>
      <c r="E40" s="38" t="s">
        <v>38</v>
      </c>
      <c r="F40" s="42">
        <v>24542.75</v>
      </c>
      <c r="G40" s="42">
        <v>0</v>
      </c>
      <c r="H40" s="42">
        <v>0</v>
      </c>
      <c r="I40" s="35">
        <v>0</v>
      </c>
    </row>
    <row r="41" spans="1:9" ht="18.75" customHeight="1">
      <c r="A41" s="41" t="s">
        <v>54</v>
      </c>
      <c r="B41" s="38" t="s">
        <v>55</v>
      </c>
      <c r="C41" s="38" t="s">
        <v>38</v>
      </c>
      <c r="D41" s="38" t="s">
        <v>227</v>
      </c>
      <c r="E41" s="38" t="s">
        <v>38</v>
      </c>
      <c r="F41" s="42">
        <v>24542.75</v>
      </c>
      <c r="G41" s="42">
        <v>0</v>
      </c>
      <c r="H41" s="42">
        <v>0</v>
      </c>
      <c r="I41" s="35">
        <v>0</v>
      </c>
    </row>
    <row r="42" spans="1:9" ht="35.25" customHeight="1">
      <c r="A42" s="41" t="s">
        <v>56</v>
      </c>
      <c r="B42" s="38" t="s">
        <v>57</v>
      </c>
      <c r="C42" s="38" t="s">
        <v>58</v>
      </c>
      <c r="D42" s="38" t="s">
        <v>227</v>
      </c>
      <c r="E42" s="38" t="s">
        <v>38</v>
      </c>
      <c r="F42" s="42">
        <v>24542.75</v>
      </c>
      <c r="G42" s="42">
        <v>0</v>
      </c>
      <c r="H42" s="42">
        <v>0</v>
      </c>
      <c r="I42" s="35">
        <v>0</v>
      </c>
    </row>
    <row r="43" spans="1:9" ht="18.75" customHeight="1">
      <c r="A43" s="36" t="s">
        <v>59</v>
      </c>
      <c r="B43" s="37" t="s">
        <v>60</v>
      </c>
      <c r="C43" s="37" t="s">
        <v>38</v>
      </c>
      <c r="D43" s="38" t="s">
        <v>227</v>
      </c>
      <c r="E43" s="38" t="s">
        <v>38</v>
      </c>
      <c r="F43" s="35">
        <v>78904640.280000001</v>
      </c>
      <c r="G43" s="35">
        <v>59214283.899999999</v>
      </c>
      <c r="H43" s="35">
        <v>59344802.270000003</v>
      </c>
      <c r="I43" s="35">
        <v>0</v>
      </c>
    </row>
    <row r="44" spans="1:9" ht="18.75" customHeight="1">
      <c r="A44" s="41" t="s">
        <v>61</v>
      </c>
      <c r="B44" s="38" t="s">
        <v>62</v>
      </c>
      <c r="C44" s="38" t="s">
        <v>38</v>
      </c>
      <c r="D44" s="38" t="s">
        <v>227</v>
      </c>
      <c r="E44" s="38" t="s">
        <v>38</v>
      </c>
      <c r="F44" s="42">
        <v>51936337.07</v>
      </c>
      <c r="G44" s="42">
        <v>44092918.710000001</v>
      </c>
      <c r="H44" s="42">
        <v>44354159.509999998</v>
      </c>
      <c r="I44" s="35">
        <v>0</v>
      </c>
    </row>
    <row r="45" spans="1:9" ht="18.75" customHeight="1">
      <c r="A45" s="41" t="s">
        <v>63</v>
      </c>
      <c r="B45" s="38" t="s">
        <v>64</v>
      </c>
      <c r="C45" s="38" t="s">
        <v>65</v>
      </c>
      <c r="D45" s="38" t="s">
        <v>227</v>
      </c>
      <c r="E45" s="38" t="s">
        <v>38</v>
      </c>
      <c r="F45" s="42">
        <v>38302511.920000002</v>
      </c>
      <c r="G45" s="42">
        <v>32368116.829999998</v>
      </c>
      <c r="H45" s="42">
        <v>32468524.530000001</v>
      </c>
      <c r="I45" s="35">
        <v>0</v>
      </c>
    </row>
    <row r="46" spans="1:9" ht="18.75" customHeight="1">
      <c r="A46" s="41" t="s">
        <v>66</v>
      </c>
      <c r="B46" s="38" t="s">
        <v>67</v>
      </c>
      <c r="C46" s="38" t="s">
        <v>65</v>
      </c>
      <c r="D46" s="38" t="s">
        <v>227</v>
      </c>
      <c r="E46" s="38" t="s">
        <v>68</v>
      </c>
      <c r="F46" s="42">
        <v>38214911.920000002</v>
      </c>
      <c r="G46" s="42">
        <v>32328516.829999998</v>
      </c>
      <c r="H46" s="42">
        <v>32428924.530000001</v>
      </c>
      <c r="I46" s="35">
        <v>0</v>
      </c>
    </row>
    <row r="47" spans="1:9" ht="18.75" customHeight="1">
      <c r="A47" s="41" t="s">
        <v>66</v>
      </c>
      <c r="B47" s="38" t="s">
        <v>69</v>
      </c>
      <c r="C47" s="38" t="s">
        <v>65</v>
      </c>
      <c r="D47" s="38" t="s">
        <v>227</v>
      </c>
      <c r="E47" s="38" t="s">
        <v>70</v>
      </c>
      <c r="F47" s="42">
        <v>87600</v>
      </c>
      <c r="G47" s="42">
        <v>39600</v>
      </c>
      <c r="H47" s="42">
        <v>39600</v>
      </c>
      <c r="I47" s="35">
        <v>0</v>
      </c>
    </row>
    <row r="48" spans="1:9" ht="33.75" customHeight="1">
      <c r="A48" s="41" t="s">
        <v>71</v>
      </c>
      <c r="B48" s="38" t="s">
        <v>72</v>
      </c>
      <c r="C48" s="38" t="s">
        <v>73</v>
      </c>
      <c r="D48" s="38" t="s">
        <v>227</v>
      </c>
      <c r="E48" s="38" t="s">
        <v>38</v>
      </c>
      <c r="F48" s="42">
        <v>2155061</v>
      </c>
      <c r="G48" s="42">
        <v>2097795.75</v>
      </c>
      <c r="H48" s="42">
        <v>2217850.75</v>
      </c>
      <c r="I48" s="35">
        <v>0</v>
      </c>
    </row>
    <row r="49" spans="1:9" ht="27.75" customHeight="1">
      <c r="A49" s="41" t="s">
        <v>74</v>
      </c>
      <c r="B49" s="38" t="s">
        <v>75</v>
      </c>
      <c r="C49" s="38" t="s">
        <v>73</v>
      </c>
      <c r="D49" s="38" t="s">
        <v>227</v>
      </c>
      <c r="E49" s="38" t="s">
        <v>77</v>
      </c>
      <c r="F49" s="42">
        <v>1100000</v>
      </c>
      <c r="G49" s="42">
        <v>980000</v>
      </c>
      <c r="H49" s="42">
        <v>1100000</v>
      </c>
      <c r="I49" s="35">
        <v>0</v>
      </c>
    </row>
    <row r="50" spans="1:9" ht="31.5" customHeight="1">
      <c r="A50" s="41" t="s">
        <v>74</v>
      </c>
      <c r="B50" s="38" t="s">
        <v>75</v>
      </c>
      <c r="C50" s="38" t="s">
        <v>73</v>
      </c>
      <c r="D50" s="38" t="s">
        <v>227</v>
      </c>
      <c r="E50" s="38" t="s">
        <v>76</v>
      </c>
      <c r="F50" s="42">
        <v>238500</v>
      </c>
      <c r="G50" s="42">
        <v>243000</v>
      </c>
      <c r="H50" s="42">
        <v>243000</v>
      </c>
      <c r="I50" s="35">
        <v>0</v>
      </c>
    </row>
    <row r="51" spans="1:9" ht="18.75" customHeight="1">
      <c r="A51" s="41" t="s">
        <v>74</v>
      </c>
      <c r="B51" s="38" t="s">
        <v>75</v>
      </c>
      <c r="C51" s="38" t="s">
        <v>73</v>
      </c>
      <c r="D51" s="38" t="s">
        <v>227</v>
      </c>
      <c r="E51" s="38" t="s">
        <v>78</v>
      </c>
      <c r="F51" s="42">
        <v>760321</v>
      </c>
      <c r="G51" s="42">
        <v>764478</v>
      </c>
      <c r="H51" s="42">
        <v>764478</v>
      </c>
      <c r="I51" s="35">
        <v>0</v>
      </c>
    </row>
    <row r="52" spans="1:9" ht="18.75" customHeight="1">
      <c r="A52" s="41" t="s">
        <v>74</v>
      </c>
      <c r="B52" s="38" t="s">
        <v>75</v>
      </c>
      <c r="C52" s="38" t="s">
        <v>73</v>
      </c>
      <c r="D52" s="38" t="s">
        <v>227</v>
      </c>
      <c r="E52" s="38" t="s">
        <v>70</v>
      </c>
      <c r="F52" s="42">
        <v>56240</v>
      </c>
      <c r="G52" s="42">
        <v>110317.75</v>
      </c>
      <c r="H52" s="42">
        <v>110372.75</v>
      </c>
      <c r="I52" s="35">
        <v>0</v>
      </c>
    </row>
    <row r="53" spans="1:9" ht="30" customHeight="1">
      <c r="A53" s="41" t="s">
        <v>79</v>
      </c>
      <c r="B53" s="38" t="s">
        <v>80</v>
      </c>
      <c r="C53" s="38" t="s">
        <v>81</v>
      </c>
      <c r="D53" s="38" t="s">
        <v>227</v>
      </c>
      <c r="E53" s="38" t="s">
        <v>38</v>
      </c>
      <c r="F53" s="42">
        <v>11478764.15</v>
      </c>
      <c r="G53" s="42">
        <v>9627006.1300000008</v>
      </c>
      <c r="H53" s="42">
        <v>9667784.2300000004</v>
      </c>
      <c r="I53" s="35">
        <v>0</v>
      </c>
    </row>
    <row r="54" spans="1:9" ht="18.75" customHeight="1">
      <c r="A54" s="41" t="s">
        <v>82</v>
      </c>
      <c r="B54" s="38" t="s">
        <v>83</v>
      </c>
      <c r="C54" s="38" t="s">
        <v>81</v>
      </c>
      <c r="D54" s="38" t="s">
        <v>227</v>
      </c>
      <c r="E54" s="38" t="s">
        <v>84</v>
      </c>
      <c r="F54" s="42">
        <v>11447525.27</v>
      </c>
      <c r="G54" s="42">
        <v>9598642.9700000007</v>
      </c>
      <c r="H54" s="42">
        <v>9639472.4100000001</v>
      </c>
      <c r="I54" s="35">
        <v>0</v>
      </c>
    </row>
    <row r="55" spans="1:9" ht="18.75" customHeight="1">
      <c r="A55" s="41" t="s">
        <v>82</v>
      </c>
      <c r="B55" s="38" t="s">
        <v>83</v>
      </c>
      <c r="C55" s="38" t="s">
        <v>81</v>
      </c>
      <c r="D55" s="38" t="s">
        <v>227</v>
      </c>
      <c r="E55" s="38" t="s">
        <v>70</v>
      </c>
      <c r="F55" s="42">
        <v>31238.880000000001</v>
      </c>
      <c r="G55" s="42">
        <v>28363.16</v>
      </c>
      <c r="H55" s="42">
        <v>28311.82</v>
      </c>
      <c r="I55" s="35">
        <v>0</v>
      </c>
    </row>
    <row r="56" spans="1:9" ht="18.75" customHeight="1">
      <c r="A56" s="41" t="s">
        <v>85</v>
      </c>
      <c r="B56" s="38" t="s">
        <v>86</v>
      </c>
      <c r="C56" s="38" t="s">
        <v>87</v>
      </c>
      <c r="D56" s="38" t="s">
        <v>227</v>
      </c>
      <c r="E56" s="38" t="s">
        <v>38</v>
      </c>
      <c r="F56" s="42">
        <v>1306992.98</v>
      </c>
      <c r="G56" s="42">
        <v>2115945.37</v>
      </c>
      <c r="H56" s="42">
        <v>2060127.61</v>
      </c>
      <c r="I56" s="35">
        <v>0</v>
      </c>
    </row>
    <row r="57" spans="1:9" ht="18.75" customHeight="1">
      <c r="A57" s="41" t="s">
        <v>88</v>
      </c>
      <c r="B57" s="38" t="s">
        <v>89</v>
      </c>
      <c r="C57" s="38" t="s">
        <v>90</v>
      </c>
      <c r="D57" s="38" t="s">
        <v>227</v>
      </c>
      <c r="E57" s="38" t="s">
        <v>91</v>
      </c>
      <c r="F57" s="42">
        <v>1223455</v>
      </c>
      <c r="G57" s="42">
        <v>2031292</v>
      </c>
      <c r="H57" s="42">
        <v>1975232.25</v>
      </c>
      <c r="I57" s="35">
        <v>0</v>
      </c>
    </row>
    <row r="58" spans="1:9" ht="18.75" customHeight="1">
      <c r="A58" s="41" t="s">
        <v>92</v>
      </c>
      <c r="B58" s="38" t="s">
        <v>93</v>
      </c>
      <c r="C58" s="38" t="s">
        <v>94</v>
      </c>
      <c r="D58" s="38" t="s">
        <v>227</v>
      </c>
      <c r="E58" s="38" t="s">
        <v>95</v>
      </c>
      <c r="F58" s="42">
        <v>63836.98</v>
      </c>
      <c r="G58" s="42">
        <v>64952.37</v>
      </c>
      <c r="H58" s="42">
        <v>65194.36</v>
      </c>
      <c r="I58" s="35">
        <v>0</v>
      </c>
    </row>
    <row r="59" spans="1:9" ht="18.75" customHeight="1">
      <c r="A59" s="41" t="s">
        <v>92</v>
      </c>
      <c r="B59" s="38" t="s">
        <v>93</v>
      </c>
      <c r="C59" s="38" t="s">
        <v>94</v>
      </c>
      <c r="D59" s="38" t="s">
        <v>227</v>
      </c>
      <c r="E59" s="38" t="s">
        <v>91</v>
      </c>
      <c r="F59" s="42">
        <v>19701</v>
      </c>
      <c r="G59" s="42">
        <v>19701</v>
      </c>
      <c r="H59" s="42">
        <v>19701</v>
      </c>
      <c r="I59" s="35">
        <v>0</v>
      </c>
    </row>
    <row r="60" spans="1:9" ht="18.75" customHeight="1">
      <c r="A60" s="41" t="s">
        <v>96</v>
      </c>
      <c r="B60" s="38" t="s">
        <v>97</v>
      </c>
      <c r="C60" s="38" t="s">
        <v>38</v>
      </c>
      <c r="D60" s="38" t="s">
        <v>227</v>
      </c>
      <c r="E60" s="38" t="s">
        <v>38</v>
      </c>
      <c r="F60" s="42">
        <v>25661310.23</v>
      </c>
      <c r="G60" s="42">
        <v>13005419.82</v>
      </c>
      <c r="H60" s="42">
        <v>12930515.15</v>
      </c>
      <c r="I60" s="35">
        <v>0</v>
      </c>
    </row>
    <row r="61" spans="1:9" ht="18.75" customHeight="1">
      <c r="A61" s="41" t="s">
        <v>98</v>
      </c>
      <c r="B61" s="38" t="s">
        <v>99</v>
      </c>
      <c r="C61" s="38" t="s">
        <v>100</v>
      </c>
      <c r="D61" s="38" t="s">
        <v>227</v>
      </c>
      <c r="E61" s="38" t="s">
        <v>38</v>
      </c>
      <c r="F61" s="42">
        <v>25661310.23</v>
      </c>
      <c r="G61" s="42">
        <v>13005419.82</v>
      </c>
      <c r="H61" s="42">
        <v>12930515.15</v>
      </c>
      <c r="I61" s="35">
        <v>0</v>
      </c>
    </row>
    <row r="62" spans="1:9" ht="18.75" customHeight="1">
      <c r="A62" s="41" t="s">
        <v>228</v>
      </c>
      <c r="B62" s="38" t="s">
        <v>102</v>
      </c>
      <c r="C62" s="38" t="s">
        <v>100</v>
      </c>
      <c r="D62" s="38" t="s">
        <v>227</v>
      </c>
      <c r="E62" s="38" t="s">
        <v>229</v>
      </c>
      <c r="F62" s="42">
        <v>8815770</v>
      </c>
      <c r="G62" s="42">
        <v>0</v>
      </c>
      <c r="H62" s="42">
        <v>0</v>
      </c>
      <c r="I62" s="35">
        <v>0</v>
      </c>
    </row>
    <row r="63" spans="1:9" ht="18.75" customHeight="1">
      <c r="A63" s="41" t="s">
        <v>107</v>
      </c>
      <c r="B63" s="38" t="s">
        <v>102</v>
      </c>
      <c r="C63" s="38" t="s">
        <v>100</v>
      </c>
      <c r="D63" s="38" t="s">
        <v>227</v>
      </c>
      <c r="E63" s="38" t="s">
        <v>108</v>
      </c>
      <c r="F63" s="42">
        <v>1487566.76</v>
      </c>
      <c r="G63" s="42">
        <v>2023390.58</v>
      </c>
      <c r="H63" s="42">
        <v>2057755.88</v>
      </c>
      <c r="I63" s="35">
        <v>0</v>
      </c>
    </row>
    <row r="64" spans="1:9" ht="18.75" customHeight="1">
      <c r="A64" s="41" t="s">
        <v>101</v>
      </c>
      <c r="B64" s="38" t="s">
        <v>102</v>
      </c>
      <c r="C64" s="38" t="s">
        <v>100</v>
      </c>
      <c r="D64" s="38" t="s">
        <v>227</v>
      </c>
      <c r="E64" s="38" t="s">
        <v>78</v>
      </c>
      <c r="F64" s="42">
        <v>7271905.5800000001</v>
      </c>
      <c r="G64" s="42">
        <v>6249001.7800000003</v>
      </c>
      <c r="H64" s="42">
        <v>6386275.1299999999</v>
      </c>
      <c r="I64" s="35">
        <v>0</v>
      </c>
    </row>
    <row r="65" spans="1:9" ht="18.75" customHeight="1">
      <c r="A65" s="41" t="s">
        <v>109</v>
      </c>
      <c r="B65" s="38" t="s">
        <v>102</v>
      </c>
      <c r="C65" s="38" t="s">
        <v>100</v>
      </c>
      <c r="D65" s="38" t="s">
        <v>227</v>
      </c>
      <c r="E65" s="38" t="s">
        <v>110</v>
      </c>
      <c r="F65" s="42">
        <v>1667955.4</v>
      </c>
      <c r="G65" s="42">
        <v>2092366.51</v>
      </c>
      <c r="H65" s="42">
        <v>1984884.99</v>
      </c>
      <c r="I65" s="35">
        <v>0</v>
      </c>
    </row>
    <row r="66" spans="1:9" ht="18.75" customHeight="1">
      <c r="A66" s="41" t="s">
        <v>105</v>
      </c>
      <c r="B66" s="38" t="s">
        <v>102</v>
      </c>
      <c r="C66" s="38" t="s">
        <v>100</v>
      </c>
      <c r="D66" s="38" t="s">
        <v>227</v>
      </c>
      <c r="E66" s="38" t="s">
        <v>106</v>
      </c>
      <c r="F66" s="42">
        <v>484695.52</v>
      </c>
      <c r="G66" s="42">
        <v>484695.53</v>
      </c>
      <c r="H66" s="42">
        <v>484695.53</v>
      </c>
      <c r="I66" s="35">
        <v>0</v>
      </c>
    </row>
    <row r="67" spans="1:9" ht="18.75" customHeight="1">
      <c r="A67" s="41" t="s">
        <v>113</v>
      </c>
      <c r="B67" s="38" t="s">
        <v>102</v>
      </c>
      <c r="C67" s="38" t="s">
        <v>100</v>
      </c>
      <c r="D67" s="38" t="s">
        <v>227</v>
      </c>
      <c r="E67" s="38" t="s">
        <v>116</v>
      </c>
      <c r="F67" s="42">
        <v>934758.08</v>
      </c>
      <c r="G67" s="42">
        <v>522002.68</v>
      </c>
      <c r="H67" s="42">
        <v>561250.43999999994</v>
      </c>
      <c r="I67" s="35">
        <v>0</v>
      </c>
    </row>
    <row r="68" spans="1:9" ht="18.75" customHeight="1">
      <c r="A68" s="41" t="s">
        <v>113</v>
      </c>
      <c r="B68" s="38" t="s">
        <v>102</v>
      </c>
      <c r="C68" s="38" t="s">
        <v>100</v>
      </c>
      <c r="D68" s="38" t="s">
        <v>227</v>
      </c>
      <c r="E68" s="38" t="s">
        <v>115</v>
      </c>
      <c r="F68" s="42">
        <v>28117.07</v>
      </c>
      <c r="G68" s="42">
        <v>9117.07</v>
      </c>
      <c r="H68" s="42">
        <v>9117.07</v>
      </c>
      <c r="I68" s="35">
        <v>0</v>
      </c>
    </row>
    <row r="69" spans="1:9" ht="18.75" customHeight="1">
      <c r="A69" s="41" t="s">
        <v>113</v>
      </c>
      <c r="B69" s="38" t="s">
        <v>102</v>
      </c>
      <c r="C69" s="38" t="s">
        <v>100</v>
      </c>
      <c r="D69" s="38" t="s">
        <v>227</v>
      </c>
      <c r="E69" s="38" t="s">
        <v>117</v>
      </c>
      <c r="F69" s="42">
        <v>1029026.4</v>
      </c>
      <c r="G69" s="42">
        <v>1029026.4</v>
      </c>
      <c r="H69" s="42">
        <v>1029026.4</v>
      </c>
      <c r="I69" s="35">
        <v>0</v>
      </c>
    </row>
    <row r="70" spans="1:9" ht="18.75" customHeight="1">
      <c r="A70" s="41" t="s">
        <v>113</v>
      </c>
      <c r="B70" s="38" t="s">
        <v>102</v>
      </c>
      <c r="C70" s="38" t="s">
        <v>100</v>
      </c>
      <c r="D70" s="38" t="s">
        <v>227</v>
      </c>
      <c r="E70" s="38" t="s">
        <v>114</v>
      </c>
      <c r="F70" s="42">
        <v>51330</v>
      </c>
      <c r="G70" s="42">
        <v>51330</v>
      </c>
      <c r="H70" s="42">
        <v>51330</v>
      </c>
      <c r="I70" s="35">
        <v>0</v>
      </c>
    </row>
    <row r="71" spans="1:9" ht="18.75" customHeight="1">
      <c r="A71" s="41" t="s">
        <v>111</v>
      </c>
      <c r="B71" s="38" t="s">
        <v>102</v>
      </c>
      <c r="C71" s="38" t="s">
        <v>100</v>
      </c>
      <c r="D71" s="38" t="s">
        <v>227</v>
      </c>
      <c r="E71" s="38" t="s">
        <v>112</v>
      </c>
      <c r="F71" s="42">
        <v>3600401.26</v>
      </c>
      <c r="G71" s="42">
        <v>254705.11</v>
      </c>
      <c r="H71" s="42">
        <v>76395.55</v>
      </c>
      <c r="I71" s="35">
        <v>0</v>
      </c>
    </row>
    <row r="72" spans="1:9" ht="18.75" customHeight="1">
      <c r="A72" s="41" t="s">
        <v>103</v>
      </c>
      <c r="B72" s="38" t="s">
        <v>102</v>
      </c>
      <c r="C72" s="38" t="s">
        <v>100</v>
      </c>
      <c r="D72" s="38" t="s">
        <v>227</v>
      </c>
      <c r="E72" s="38" t="s">
        <v>104</v>
      </c>
      <c r="F72" s="42">
        <v>289784.15999999997</v>
      </c>
      <c r="G72" s="42">
        <v>289784.15999999997</v>
      </c>
      <c r="H72" s="42">
        <v>289784.15999999997</v>
      </c>
      <c r="I72" s="35">
        <v>0</v>
      </c>
    </row>
    <row r="73" spans="1:9" ht="18.75" customHeight="1">
      <c r="A73" s="36" t="s">
        <v>118</v>
      </c>
      <c r="B73" s="37" t="s">
        <v>119</v>
      </c>
      <c r="C73" s="37" t="s">
        <v>120</v>
      </c>
      <c r="D73" s="38" t="s">
        <v>227</v>
      </c>
      <c r="E73" s="38" t="s">
        <v>38</v>
      </c>
      <c r="F73" s="35">
        <v>0</v>
      </c>
      <c r="G73" s="35">
        <v>0</v>
      </c>
      <c r="H73" s="35">
        <v>0</v>
      </c>
      <c r="I73" s="35">
        <v>0</v>
      </c>
    </row>
    <row r="74" spans="1:9" ht="18.75" customHeight="1">
      <c r="A74" s="43" t="s">
        <v>121</v>
      </c>
      <c r="B74" s="34" t="s">
        <v>122</v>
      </c>
      <c r="C74" s="34" t="s">
        <v>123</v>
      </c>
      <c r="D74" s="38" t="s">
        <v>227</v>
      </c>
      <c r="E74" s="38" t="s">
        <v>38</v>
      </c>
      <c r="F74" s="35">
        <v>0</v>
      </c>
      <c r="G74" s="35">
        <v>0</v>
      </c>
      <c r="H74" s="35">
        <v>0</v>
      </c>
      <c r="I74" s="35">
        <v>0</v>
      </c>
    </row>
    <row r="75" spans="1:9" ht="18.75" customHeight="1">
      <c r="A75" s="43" t="s">
        <v>124</v>
      </c>
      <c r="B75" s="34" t="s">
        <v>125</v>
      </c>
      <c r="C75" s="34" t="s">
        <v>123</v>
      </c>
      <c r="D75" s="38" t="s">
        <v>227</v>
      </c>
      <c r="E75" s="38" t="s">
        <v>38</v>
      </c>
      <c r="F75" s="35">
        <v>0</v>
      </c>
      <c r="G75" s="35">
        <v>0</v>
      </c>
      <c r="H75" s="35">
        <v>0</v>
      </c>
      <c r="I75" s="35">
        <v>0</v>
      </c>
    </row>
    <row r="76" spans="1:9" ht="18.75" customHeight="1">
      <c r="A76" s="43" t="s">
        <v>126</v>
      </c>
      <c r="B76" s="34" t="s">
        <v>127</v>
      </c>
      <c r="C76" s="34" t="s">
        <v>123</v>
      </c>
      <c r="D76" s="38" t="s">
        <v>227</v>
      </c>
      <c r="E76" s="38" t="s">
        <v>38</v>
      </c>
      <c r="F76" s="35">
        <v>0</v>
      </c>
      <c r="G76" s="35">
        <v>0</v>
      </c>
      <c r="H76" s="35">
        <v>0</v>
      </c>
      <c r="I76" s="35">
        <v>0</v>
      </c>
    </row>
    <row r="77" spans="1:9" ht="18.75" customHeight="1"/>
  </sheetData>
  <mergeCells count="23">
    <mergeCell ref="F1:I1"/>
    <mergeCell ref="F2:I2"/>
    <mergeCell ref="H5:I5"/>
    <mergeCell ref="H6:I6"/>
    <mergeCell ref="H7:I7"/>
    <mergeCell ref="H8:I8"/>
    <mergeCell ref="H9:I9"/>
    <mergeCell ref="H10:I10"/>
    <mergeCell ref="H12:I12"/>
    <mergeCell ref="A14:H14"/>
    <mergeCell ref="A15:H15"/>
    <mergeCell ref="I15:I16"/>
    <mergeCell ref="B17:D17"/>
    <mergeCell ref="B19:F19"/>
    <mergeCell ref="B22:F22"/>
    <mergeCell ref="A25:I25"/>
    <mergeCell ref="A27:A29"/>
    <mergeCell ref="B27:B29"/>
    <mergeCell ref="C27:C29"/>
    <mergeCell ref="D27:D29"/>
    <mergeCell ref="E27:E29"/>
    <mergeCell ref="F27:I27"/>
    <mergeCell ref="I28:I29"/>
  </mergeCells>
  <pageMargins left="0.59055118110236238" right="0.51181102362204722" top="0.78740157480314954" bottom="0.31496062992125984" header="0.19685039370078738" footer="0.19685039370078738"/>
  <pageSetup paperSize="9" scale="56" orientation="portrait"/>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workbookViewId="0">
      <selection activeCell="CW10" sqref="CW10"/>
    </sheetView>
  </sheetViews>
  <sheetFormatPr defaultRowHeight="10.15" customHeight="1"/>
  <cols>
    <col min="1" max="25" width="0.85546875" style="28" bestFit="1" customWidth="1"/>
    <col min="26" max="26" width="3.28515625" style="28" bestFit="1" customWidth="1"/>
    <col min="27" max="27" width="2" style="28" bestFit="1" customWidth="1"/>
    <col min="28" max="69" width="0.85546875" style="28" bestFit="1" customWidth="1"/>
    <col min="70" max="70" width="1.7109375" style="28" bestFit="1" customWidth="1"/>
    <col min="71" max="99" width="0.85546875" style="28" bestFit="1" customWidth="1"/>
    <col min="100" max="100" width="8.7109375" style="28" bestFit="1" customWidth="1"/>
    <col min="101" max="101" width="15.85546875" style="28" bestFit="1" customWidth="1"/>
    <col min="102" max="102" width="15.28515625" style="28" bestFit="1" customWidth="1"/>
    <col min="103" max="103" width="14.28515625" style="28" bestFit="1" customWidth="1"/>
    <col min="104" max="104" width="11.7109375" style="28" bestFit="1" customWidth="1"/>
    <col min="105" max="105" width="9.140625" style="28" bestFit="1"/>
    <col min="106" max="16384" width="9.140625" style="28"/>
  </cols>
  <sheetData>
    <row r="1" spans="1:104" ht="22.5" customHeight="1">
      <c r="B1" s="352" t="s">
        <v>230</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row>
    <row r="2" spans="1:104" ht="15"/>
    <row r="3" spans="1:104" ht="11.25" customHeight="1">
      <c r="A3" s="305" t="s">
        <v>231</v>
      </c>
      <c r="B3" s="305"/>
      <c r="C3" s="305"/>
      <c r="D3" s="305"/>
      <c r="E3" s="305"/>
      <c r="F3" s="305"/>
      <c r="G3" s="305"/>
      <c r="H3" s="305"/>
      <c r="I3" s="304" t="s">
        <v>11</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232</v>
      </c>
      <c r="CO3" s="305"/>
      <c r="CP3" s="305"/>
      <c r="CQ3" s="305"/>
      <c r="CR3" s="305"/>
      <c r="CS3" s="305"/>
      <c r="CT3" s="305"/>
      <c r="CU3" s="305"/>
      <c r="CV3" s="305" t="s">
        <v>233</v>
      </c>
      <c r="CW3" s="304" t="s">
        <v>15</v>
      </c>
      <c r="CX3" s="304"/>
      <c r="CY3" s="304"/>
      <c r="CZ3" s="304"/>
    </row>
    <row r="4" spans="1:104" ht="11.2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305"/>
      <c r="CW4" s="85" t="s">
        <v>16</v>
      </c>
      <c r="CX4" s="85" t="s">
        <v>17</v>
      </c>
      <c r="CY4" s="85" t="s">
        <v>18</v>
      </c>
      <c r="CZ4" s="305" t="s">
        <v>19</v>
      </c>
    </row>
    <row r="5" spans="1:104" ht="39"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305"/>
      <c r="CW5" s="83" t="s">
        <v>234</v>
      </c>
      <c r="CX5" s="86" t="s">
        <v>235</v>
      </c>
      <c r="CY5" s="86" t="s">
        <v>236</v>
      </c>
      <c r="CZ5" s="305"/>
    </row>
    <row r="6" spans="1:104" ht="10.9" customHeight="1">
      <c r="A6" s="353" t="s">
        <v>23</v>
      </c>
      <c r="B6" s="353"/>
      <c r="C6" s="353"/>
      <c r="D6" s="353"/>
      <c r="E6" s="353"/>
      <c r="F6" s="353"/>
      <c r="G6" s="353"/>
      <c r="H6" s="353"/>
      <c r="I6" s="353" t="s">
        <v>24</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25</v>
      </c>
      <c r="CO6" s="353"/>
      <c r="CP6" s="353"/>
      <c r="CQ6" s="353"/>
      <c r="CR6" s="353"/>
      <c r="CS6" s="353"/>
      <c r="CT6" s="353"/>
      <c r="CU6" s="353"/>
      <c r="CV6" s="84" t="s">
        <v>26</v>
      </c>
      <c r="CW6" s="84" t="s">
        <v>27</v>
      </c>
      <c r="CX6" s="84" t="s">
        <v>28</v>
      </c>
      <c r="CY6" s="84" t="s">
        <v>29</v>
      </c>
      <c r="CZ6" s="84" t="s">
        <v>30</v>
      </c>
    </row>
    <row r="7" spans="1:104" ht="18" customHeight="1">
      <c r="A7" s="343">
        <v>1</v>
      </c>
      <c r="B7" s="343"/>
      <c r="C7" s="343"/>
      <c r="D7" s="343"/>
      <c r="E7" s="343"/>
      <c r="F7" s="343"/>
      <c r="G7" s="343"/>
      <c r="H7" s="343"/>
      <c r="I7" s="350" t="s">
        <v>237</v>
      </c>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47" t="s">
        <v>238</v>
      </c>
      <c r="CO7" s="347"/>
      <c r="CP7" s="347"/>
      <c r="CQ7" s="347"/>
      <c r="CR7" s="347"/>
      <c r="CS7" s="347"/>
      <c r="CT7" s="347"/>
      <c r="CU7" s="347"/>
      <c r="CV7" s="34" t="s">
        <v>239</v>
      </c>
      <c r="CW7" s="35">
        <f>CW12+CW19+CW10</f>
        <v>25661310.23</v>
      </c>
      <c r="CX7" s="35">
        <v>13005419.82</v>
      </c>
      <c r="CY7" s="35">
        <v>12930515.15</v>
      </c>
      <c r="CZ7" s="35">
        <v>0</v>
      </c>
    </row>
    <row r="8" spans="1:104" ht="24" customHeight="1">
      <c r="A8" s="338" t="s">
        <v>240</v>
      </c>
      <c r="B8" s="338"/>
      <c r="C8" s="338"/>
      <c r="D8" s="338"/>
      <c r="E8" s="338"/>
      <c r="F8" s="338"/>
      <c r="G8" s="338"/>
      <c r="H8" s="338"/>
      <c r="I8" s="351" t="s">
        <v>241</v>
      </c>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41" t="s">
        <v>242</v>
      </c>
      <c r="CO8" s="341"/>
      <c r="CP8" s="341"/>
      <c r="CQ8" s="341"/>
      <c r="CR8" s="341"/>
      <c r="CS8" s="341"/>
      <c r="CT8" s="341"/>
      <c r="CU8" s="341"/>
      <c r="CV8" s="34" t="s">
        <v>243</v>
      </c>
      <c r="CW8" s="35">
        <v>0</v>
      </c>
      <c r="CX8" s="35">
        <v>0</v>
      </c>
      <c r="CY8" s="35">
        <v>0</v>
      </c>
      <c r="CZ8" s="35">
        <v>0</v>
      </c>
    </row>
    <row r="9" spans="1:104" ht="24" customHeight="1">
      <c r="A9" s="338" t="s">
        <v>244</v>
      </c>
      <c r="B9" s="338"/>
      <c r="C9" s="338"/>
      <c r="D9" s="338"/>
      <c r="E9" s="338"/>
      <c r="F9" s="338"/>
      <c r="G9" s="338"/>
      <c r="H9" s="338"/>
      <c r="I9" s="348" t="s">
        <v>245</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1" t="s">
        <v>246</v>
      </c>
      <c r="CO9" s="341"/>
      <c r="CP9" s="341"/>
      <c r="CQ9" s="341"/>
      <c r="CR9" s="341"/>
      <c r="CS9" s="341"/>
      <c r="CT9" s="341"/>
      <c r="CU9" s="341"/>
      <c r="CV9" s="34" t="s">
        <v>239</v>
      </c>
      <c r="CW9" s="35">
        <v>0</v>
      </c>
      <c r="CX9" s="35">
        <v>0</v>
      </c>
      <c r="CY9" s="35">
        <v>0</v>
      </c>
      <c r="CZ9" s="35">
        <v>0</v>
      </c>
    </row>
    <row r="10" spans="1:104" ht="24" customHeight="1">
      <c r="A10" s="338" t="s">
        <v>247</v>
      </c>
      <c r="B10" s="338"/>
      <c r="C10" s="338"/>
      <c r="D10" s="338"/>
      <c r="E10" s="338"/>
      <c r="F10" s="338"/>
      <c r="G10" s="338"/>
      <c r="H10" s="338"/>
      <c r="I10" s="348" t="s">
        <v>248</v>
      </c>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41" t="s">
        <v>249</v>
      </c>
      <c r="CO10" s="341"/>
      <c r="CP10" s="341"/>
      <c r="CQ10" s="341"/>
      <c r="CR10" s="341"/>
      <c r="CS10" s="341"/>
      <c r="CT10" s="341"/>
      <c r="CU10" s="341"/>
      <c r="CV10" s="34" t="s">
        <v>243</v>
      </c>
      <c r="CW10" s="35">
        <v>1066553.75</v>
      </c>
      <c r="CX10" s="35">
        <v>0</v>
      </c>
      <c r="CY10" s="35">
        <v>0</v>
      </c>
      <c r="CZ10" s="35">
        <v>0</v>
      </c>
    </row>
    <row r="11" spans="1:104" ht="24" customHeight="1">
      <c r="A11" s="338" t="s">
        <v>250</v>
      </c>
      <c r="B11" s="338"/>
      <c r="C11" s="338"/>
      <c r="D11" s="338"/>
      <c r="E11" s="338"/>
      <c r="F11" s="338"/>
      <c r="G11" s="338"/>
      <c r="H11" s="338"/>
      <c r="I11" s="348" t="s">
        <v>251</v>
      </c>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41" t="s">
        <v>252</v>
      </c>
      <c r="CO11" s="341"/>
      <c r="CP11" s="341"/>
      <c r="CQ11" s="341"/>
      <c r="CR11" s="341"/>
      <c r="CS11" s="341"/>
      <c r="CT11" s="341"/>
      <c r="CU11" s="341"/>
      <c r="CV11" s="34" t="s">
        <v>239</v>
      </c>
      <c r="CW11" s="35">
        <v>24356743.59</v>
      </c>
      <c r="CX11" s="35">
        <v>13005419.82</v>
      </c>
      <c r="CY11" s="35">
        <v>12930515.15</v>
      </c>
      <c r="CZ11" s="35">
        <v>0</v>
      </c>
    </row>
    <row r="12" spans="1:104" ht="24" customHeight="1">
      <c r="A12" s="338" t="s">
        <v>253</v>
      </c>
      <c r="B12" s="338"/>
      <c r="C12" s="338"/>
      <c r="D12" s="338"/>
      <c r="E12" s="338"/>
      <c r="F12" s="338"/>
      <c r="G12" s="338"/>
      <c r="H12" s="338"/>
      <c r="I12" s="348" t="s">
        <v>254</v>
      </c>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c r="BZ12" s="349"/>
      <c r="CA12" s="349"/>
      <c r="CB12" s="349"/>
      <c r="CC12" s="349"/>
      <c r="CD12" s="349"/>
      <c r="CE12" s="349"/>
      <c r="CF12" s="349"/>
      <c r="CG12" s="349"/>
      <c r="CH12" s="349"/>
      <c r="CI12" s="349"/>
      <c r="CJ12" s="349"/>
      <c r="CK12" s="349"/>
      <c r="CL12" s="349"/>
      <c r="CM12" s="349"/>
      <c r="CN12" s="341" t="s">
        <v>255</v>
      </c>
      <c r="CO12" s="341"/>
      <c r="CP12" s="341"/>
      <c r="CQ12" s="341"/>
      <c r="CR12" s="341"/>
      <c r="CS12" s="341"/>
      <c r="CT12" s="341"/>
      <c r="CU12" s="341"/>
      <c r="CV12" s="34" t="s">
        <v>239</v>
      </c>
      <c r="CW12" s="35">
        <v>19000450.609999999</v>
      </c>
      <c r="CX12" s="35">
        <v>7945440</v>
      </c>
      <c r="CY12" s="35">
        <v>8148592.71</v>
      </c>
      <c r="CZ12" s="35">
        <v>0</v>
      </c>
    </row>
    <row r="13" spans="1:104" ht="24" customHeight="1">
      <c r="A13" s="338" t="s">
        <v>256</v>
      </c>
      <c r="B13" s="338"/>
      <c r="C13" s="338"/>
      <c r="D13" s="338"/>
      <c r="E13" s="338"/>
      <c r="F13" s="338"/>
      <c r="G13" s="338"/>
      <c r="H13" s="338"/>
      <c r="I13" s="339" t="s">
        <v>257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340"/>
      <c r="CH13" s="340"/>
      <c r="CI13" s="340"/>
      <c r="CJ13" s="340"/>
      <c r="CK13" s="340"/>
      <c r="CL13" s="340"/>
      <c r="CM13" s="340"/>
      <c r="CN13" s="341" t="s">
        <v>258</v>
      </c>
      <c r="CO13" s="341"/>
      <c r="CP13" s="341"/>
      <c r="CQ13" s="341"/>
      <c r="CR13" s="341"/>
      <c r="CS13" s="341"/>
      <c r="CT13" s="341"/>
      <c r="CU13" s="341"/>
      <c r="CV13" s="34" t="s">
        <v>239</v>
      </c>
      <c r="CW13" s="35">
        <v>0</v>
      </c>
      <c r="CX13" s="35">
        <v>0</v>
      </c>
      <c r="CY13" s="35">
        <v>0</v>
      </c>
      <c r="CZ13" s="35">
        <v>0</v>
      </c>
    </row>
    <row r="14" spans="1:104" ht="24" customHeight="1">
      <c r="A14" s="338" t="s">
        <v>259</v>
      </c>
      <c r="B14" s="338"/>
      <c r="C14" s="338"/>
      <c r="D14" s="338"/>
      <c r="E14" s="338"/>
      <c r="F14" s="338"/>
      <c r="G14" s="338"/>
      <c r="H14" s="338"/>
      <c r="I14" s="339" t="s">
        <v>260</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1" t="s">
        <v>261</v>
      </c>
      <c r="CO14" s="341"/>
      <c r="CP14" s="341"/>
      <c r="CQ14" s="341"/>
      <c r="CR14" s="341"/>
      <c r="CS14" s="341"/>
      <c r="CT14" s="341"/>
      <c r="CU14" s="341"/>
      <c r="CV14" s="34" t="s">
        <v>239</v>
      </c>
      <c r="CW14" s="35">
        <v>19000450.609999999</v>
      </c>
      <c r="CX14" s="35">
        <v>7945440</v>
      </c>
      <c r="CY14" s="35">
        <v>8148592.71</v>
      </c>
      <c r="CZ14" s="35">
        <v>0</v>
      </c>
    </row>
    <row r="15" spans="1:104" ht="24" customHeight="1">
      <c r="A15" s="338" t="s">
        <v>262</v>
      </c>
      <c r="B15" s="338"/>
      <c r="C15" s="338"/>
      <c r="D15" s="338"/>
      <c r="E15" s="338"/>
      <c r="F15" s="338"/>
      <c r="G15" s="338"/>
      <c r="H15" s="338"/>
      <c r="I15" s="348" t="s">
        <v>263</v>
      </c>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1" t="s">
        <v>264</v>
      </c>
      <c r="CO15" s="341"/>
      <c r="CP15" s="341"/>
      <c r="CQ15" s="341"/>
      <c r="CR15" s="341"/>
      <c r="CS15" s="341"/>
      <c r="CT15" s="341"/>
      <c r="CU15" s="341"/>
      <c r="CV15" s="34" t="s">
        <v>239</v>
      </c>
      <c r="CW15" s="35">
        <v>0</v>
      </c>
      <c r="CX15" s="35">
        <v>0</v>
      </c>
      <c r="CY15" s="35">
        <v>0</v>
      </c>
      <c r="CZ15" s="35">
        <v>0</v>
      </c>
    </row>
    <row r="16" spans="1:104" ht="24" customHeight="1">
      <c r="A16" s="338" t="s">
        <v>265</v>
      </c>
      <c r="B16" s="338"/>
      <c r="C16" s="338"/>
      <c r="D16" s="338"/>
      <c r="E16" s="338"/>
      <c r="F16" s="338"/>
      <c r="G16" s="338"/>
      <c r="H16" s="338"/>
      <c r="I16" s="339" t="s">
        <v>257</v>
      </c>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1" t="s">
        <v>266</v>
      </c>
      <c r="CO16" s="341"/>
      <c r="CP16" s="341"/>
      <c r="CQ16" s="341"/>
      <c r="CR16" s="341"/>
      <c r="CS16" s="341"/>
      <c r="CT16" s="341"/>
      <c r="CU16" s="341"/>
      <c r="CV16" s="34" t="s">
        <v>239</v>
      </c>
      <c r="CW16" s="35">
        <v>0</v>
      </c>
      <c r="CX16" s="35">
        <v>0</v>
      </c>
      <c r="CY16" s="35">
        <v>0</v>
      </c>
      <c r="CZ16" s="35">
        <v>0</v>
      </c>
    </row>
    <row r="17" spans="1:104" ht="24" customHeight="1">
      <c r="A17" s="338" t="s">
        <v>267</v>
      </c>
      <c r="B17" s="338"/>
      <c r="C17" s="338"/>
      <c r="D17" s="338"/>
      <c r="E17" s="338"/>
      <c r="F17" s="338"/>
      <c r="G17" s="338"/>
      <c r="H17" s="338"/>
      <c r="I17" s="339" t="s">
        <v>260</v>
      </c>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341" t="s">
        <v>268</v>
      </c>
      <c r="CO17" s="341"/>
      <c r="CP17" s="341"/>
      <c r="CQ17" s="341"/>
      <c r="CR17" s="341"/>
      <c r="CS17" s="341"/>
      <c r="CT17" s="341"/>
      <c r="CU17" s="341"/>
      <c r="CV17" s="34" t="s">
        <v>239</v>
      </c>
      <c r="CW17" s="35">
        <v>0</v>
      </c>
      <c r="CX17" s="35">
        <v>0</v>
      </c>
      <c r="CY17" s="35">
        <v>0</v>
      </c>
      <c r="CZ17" s="35">
        <v>0</v>
      </c>
    </row>
    <row r="18" spans="1:104" ht="32.25" customHeight="1">
      <c r="A18" s="338" t="s">
        <v>269</v>
      </c>
      <c r="B18" s="338"/>
      <c r="C18" s="338"/>
      <c r="D18" s="338"/>
      <c r="E18" s="338"/>
      <c r="F18" s="338"/>
      <c r="G18" s="338"/>
      <c r="H18" s="338"/>
      <c r="I18" s="339" t="s">
        <v>270</v>
      </c>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1" t="s">
        <v>271</v>
      </c>
      <c r="CO18" s="341"/>
      <c r="CP18" s="341"/>
      <c r="CQ18" s="341"/>
      <c r="CR18" s="341"/>
      <c r="CS18" s="341"/>
      <c r="CT18" s="341"/>
      <c r="CU18" s="341"/>
      <c r="CV18" s="34" t="s">
        <v>239</v>
      </c>
      <c r="CW18" s="35">
        <v>0</v>
      </c>
      <c r="CX18" s="35">
        <v>0</v>
      </c>
      <c r="CY18" s="35">
        <v>0</v>
      </c>
      <c r="CZ18" s="35">
        <v>0</v>
      </c>
    </row>
    <row r="19" spans="1:104" ht="24" customHeight="1">
      <c r="A19" s="338" t="s">
        <v>272</v>
      </c>
      <c r="B19" s="338"/>
      <c r="C19" s="338"/>
      <c r="D19" s="338"/>
      <c r="E19" s="338"/>
      <c r="F19" s="338"/>
      <c r="G19" s="338"/>
      <c r="H19" s="338"/>
      <c r="I19" s="339" t="s">
        <v>273</v>
      </c>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c r="CH19" s="340"/>
      <c r="CI19" s="340"/>
      <c r="CJ19" s="340"/>
      <c r="CK19" s="340"/>
      <c r="CL19" s="340"/>
      <c r="CM19" s="340"/>
      <c r="CN19" s="341" t="s">
        <v>274</v>
      </c>
      <c r="CO19" s="341"/>
      <c r="CP19" s="341"/>
      <c r="CQ19" s="341"/>
      <c r="CR19" s="341"/>
      <c r="CS19" s="341"/>
      <c r="CT19" s="341"/>
      <c r="CU19" s="341"/>
      <c r="CV19" s="34" t="s">
        <v>239</v>
      </c>
      <c r="CW19" s="35">
        <f>CW21</f>
        <v>5594305.8700000001</v>
      </c>
      <c r="CX19" s="35">
        <v>5059979.82</v>
      </c>
      <c r="CY19" s="35">
        <v>4781922.4400000004</v>
      </c>
      <c r="CZ19" s="35">
        <v>0</v>
      </c>
    </row>
    <row r="20" spans="1:104" ht="24" customHeight="1">
      <c r="A20" s="338" t="s">
        <v>275</v>
      </c>
      <c r="B20" s="338"/>
      <c r="C20" s="338"/>
      <c r="D20" s="338"/>
      <c r="E20" s="338"/>
      <c r="F20" s="338"/>
      <c r="G20" s="338"/>
      <c r="H20" s="338"/>
      <c r="I20" s="339" t="s">
        <v>257</v>
      </c>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1" t="s">
        <v>276</v>
      </c>
      <c r="CO20" s="341"/>
      <c r="CP20" s="341"/>
      <c r="CQ20" s="341"/>
      <c r="CR20" s="341"/>
      <c r="CS20" s="341"/>
      <c r="CT20" s="341"/>
      <c r="CU20" s="341"/>
      <c r="CV20" s="34" t="s">
        <v>239</v>
      </c>
      <c r="CW20" s="35">
        <v>0</v>
      </c>
      <c r="CX20" s="35">
        <v>0</v>
      </c>
      <c r="CY20" s="35">
        <v>0</v>
      </c>
      <c r="CZ20" s="35">
        <v>0</v>
      </c>
    </row>
    <row r="21" spans="1:104" ht="24" customHeight="1">
      <c r="A21" s="338" t="s">
        <v>277</v>
      </c>
      <c r="B21" s="338"/>
      <c r="C21" s="338"/>
      <c r="D21" s="338"/>
      <c r="E21" s="338"/>
      <c r="F21" s="338"/>
      <c r="G21" s="338"/>
      <c r="H21" s="338"/>
      <c r="I21" s="339" t="s">
        <v>260</v>
      </c>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40"/>
      <c r="CF21" s="340"/>
      <c r="CG21" s="340"/>
      <c r="CH21" s="340"/>
      <c r="CI21" s="340"/>
      <c r="CJ21" s="340"/>
      <c r="CK21" s="340"/>
      <c r="CL21" s="340"/>
      <c r="CM21" s="340"/>
      <c r="CN21" s="341" t="s">
        <v>278</v>
      </c>
      <c r="CO21" s="341"/>
      <c r="CP21" s="341"/>
      <c r="CQ21" s="341"/>
      <c r="CR21" s="341"/>
      <c r="CS21" s="341"/>
      <c r="CT21" s="341"/>
      <c r="CU21" s="341"/>
      <c r="CV21" s="34" t="s">
        <v>239</v>
      </c>
      <c r="CW21" s="35">
        <f>5356292.98+238012.89</f>
        <v>5594305.8700000001</v>
      </c>
      <c r="CX21" s="35">
        <v>5059979.82</v>
      </c>
      <c r="CY21" s="35">
        <v>4781922.4400000004</v>
      </c>
      <c r="CZ21" s="35">
        <v>0</v>
      </c>
    </row>
    <row r="22" spans="1:104" ht="29.25" customHeight="1">
      <c r="A22" s="343">
        <v>2</v>
      </c>
      <c r="B22" s="343"/>
      <c r="C22" s="343"/>
      <c r="D22" s="343"/>
      <c r="E22" s="343"/>
      <c r="F22" s="343"/>
      <c r="G22" s="343"/>
      <c r="H22" s="343"/>
      <c r="I22" s="344" t="s">
        <v>279</v>
      </c>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6"/>
      <c r="CN22" s="347" t="s">
        <v>280</v>
      </c>
      <c r="CO22" s="347"/>
      <c r="CP22" s="347"/>
      <c r="CQ22" s="347"/>
      <c r="CR22" s="347"/>
      <c r="CS22" s="347"/>
      <c r="CT22" s="347"/>
      <c r="CU22" s="347"/>
      <c r="CV22" s="34" t="s">
        <v>281</v>
      </c>
      <c r="CW22" s="35">
        <v>0</v>
      </c>
      <c r="CX22" s="35">
        <v>0</v>
      </c>
      <c r="CY22" s="35">
        <v>0</v>
      </c>
      <c r="CZ22" s="35">
        <v>0</v>
      </c>
    </row>
    <row r="23" spans="1:104" ht="24" customHeight="1">
      <c r="A23" s="338" t="s">
        <v>282</v>
      </c>
      <c r="B23" s="338"/>
      <c r="C23" s="338"/>
      <c r="D23" s="338"/>
      <c r="E23" s="338"/>
      <c r="F23" s="338"/>
      <c r="G23" s="338"/>
      <c r="H23" s="338"/>
      <c r="I23" s="339" t="s">
        <v>283</v>
      </c>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0"/>
      <c r="BZ23" s="340"/>
      <c r="CA23" s="340"/>
      <c r="CB23" s="340"/>
      <c r="CC23" s="340"/>
      <c r="CD23" s="340"/>
      <c r="CE23" s="340"/>
      <c r="CF23" s="340"/>
      <c r="CG23" s="340"/>
      <c r="CH23" s="340"/>
      <c r="CI23" s="340"/>
      <c r="CJ23" s="340"/>
      <c r="CK23" s="340"/>
      <c r="CL23" s="340"/>
      <c r="CM23" s="340"/>
      <c r="CN23" s="341" t="s">
        <v>284</v>
      </c>
      <c r="CO23" s="341"/>
      <c r="CP23" s="341"/>
      <c r="CQ23" s="341"/>
      <c r="CR23" s="341"/>
      <c r="CS23" s="341"/>
      <c r="CT23" s="341"/>
      <c r="CU23" s="341"/>
      <c r="CV23" s="34" t="s">
        <v>239</v>
      </c>
      <c r="CW23" s="35">
        <v>0</v>
      </c>
      <c r="CX23" s="35">
        <v>0</v>
      </c>
      <c r="CY23" s="35">
        <v>0</v>
      </c>
      <c r="CZ23" s="35">
        <v>0</v>
      </c>
    </row>
    <row r="24" spans="1:104" ht="24" customHeight="1">
      <c r="A24" s="338" t="s">
        <v>285</v>
      </c>
      <c r="B24" s="338"/>
      <c r="C24" s="338"/>
      <c r="D24" s="338"/>
      <c r="E24" s="338"/>
      <c r="F24" s="338"/>
      <c r="G24" s="338"/>
      <c r="H24" s="338"/>
      <c r="I24" s="339" t="s">
        <v>283</v>
      </c>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1" t="s">
        <v>284</v>
      </c>
      <c r="CO24" s="341"/>
      <c r="CP24" s="341"/>
      <c r="CQ24" s="341"/>
      <c r="CR24" s="341"/>
      <c r="CS24" s="341"/>
      <c r="CT24" s="341"/>
      <c r="CU24" s="341"/>
      <c r="CV24" s="34" t="s">
        <v>286</v>
      </c>
      <c r="CW24" s="35">
        <v>0</v>
      </c>
      <c r="CX24" s="35">
        <v>0</v>
      </c>
      <c r="CY24" s="35">
        <v>0</v>
      </c>
      <c r="CZ24" s="35">
        <v>0</v>
      </c>
    </row>
    <row r="25" spans="1:104" ht="24" customHeight="1">
      <c r="A25" s="338" t="s">
        <v>287</v>
      </c>
      <c r="B25" s="338"/>
      <c r="C25" s="338"/>
      <c r="D25" s="338"/>
      <c r="E25" s="338"/>
      <c r="F25" s="338"/>
      <c r="G25" s="338"/>
      <c r="H25" s="338"/>
      <c r="I25" s="339" t="s">
        <v>283</v>
      </c>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40"/>
      <c r="CL25" s="340"/>
      <c r="CM25" s="340"/>
      <c r="CN25" s="341" t="s">
        <v>284</v>
      </c>
      <c r="CO25" s="341"/>
      <c r="CP25" s="341"/>
      <c r="CQ25" s="341"/>
      <c r="CR25" s="341"/>
      <c r="CS25" s="341"/>
      <c r="CT25" s="341"/>
      <c r="CU25" s="341"/>
      <c r="CV25" s="34" t="s">
        <v>288</v>
      </c>
      <c r="CW25" s="35">
        <v>0</v>
      </c>
      <c r="CX25" s="35">
        <v>0</v>
      </c>
      <c r="CY25" s="35">
        <v>0</v>
      </c>
      <c r="CZ25" s="35">
        <v>0</v>
      </c>
    </row>
    <row r="26" spans="1:104" ht="27" customHeight="1">
      <c r="A26" s="343">
        <v>3</v>
      </c>
      <c r="B26" s="343"/>
      <c r="C26" s="343"/>
      <c r="D26" s="343"/>
      <c r="E26" s="343"/>
      <c r="F26" s="343"/>
      <c r="G26" s="343"/>
      <c r="H26" s="343"/>
      <c r="I26" s="344" t="s">
        <v>289</v>
      </c>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6"/>
      <c r="CN26" s="347" t="s">
        <v>290</v>
      </c>
      <c r="CO26" s="347"/>
      <c r="CP26" s="347"/>
      <c r="CQ26" s="347"/>
      <c r="CR26" s="347"/>
      <c r="CS26" s="347"/>
      <c r="CT26" s="347"/>
      <c r="CU26" s="347"/>
      <c r="CV26" s="34" t="s">
        <v>281</v>
      </c>
      <c r="CW26" s="35">
        <v>0</v>
      </c>
      <c r="CX26" s="35">
        <v>0</v>
      </c>
      <c r="CY26" s="35">
        <v>0</v>
      </c>
      <c r="CZ26" s="35">
        <v>0</v>
      </c>
    </row>
    <row r="27" spans="1:104" ht="24" customHeight="1">
      <c r="A27" s="338" t="s">
        <v>291</v>
      </c>
      <c r="B27" s="338"/>
      <c r="C27" s="338"/>
      <c r="D27" s="338"/>
      <c r="E27" s="338"/>
      <c r="F27" s="338"/>
      <c r="G27" s="338"/>
      <c r="H27" s="338"/>
      <c r="I27" s="339" t="s">
        <v>283</v>
      </c>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340"/>
      <c r="CM27" s="340"/>
      <c r="CN27" s="341" t="s">
        <v>292</v>
      </c>
      <c r="CO27" s="341"/>
      <c r="CP27" s="341"/>
      <c r="CQ27" s="341"/>
      <c r="CR27" s="341"/>
      <c r="CS27" s="341"/>
      <c r="CT27" s="341"/>
      <c r="CU27" s="341"/>
      <c r="CV27" s="34" t="s">
        <v>239</v>
      </c>
      <c r="CW27" s="35">
        <v>0</v>
      </c>
      <c r="CX27" s="35">
        <v>0</v>
      </c>
      <c r="CY27" s="35">
        <v>0</v>
      </c>
      <c r="CZ27" s="35">
        <v>0</v>
      </c>
    </row>
    <row r="28" spans="1:104" ht="24" customHeight="1">
      <c r="A28" s="338" t="s">
        <v>293</v>
      </c>
      <c r="B28" s="338"/>
      <c r="C28" s="338"/>
      <c r="D28" s="338"/>
      <c r="E28" s="338"/>
      <c r="F28" s="338"/>
      <c r="G28" s="338"/>
      <c r="H28" s="338"/>
      <c r="I28" s="339" t="s">
        <v>283</v>
      </c>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1" t="s">
        <v>292</v>
      </c>
      <c r="CO28" s="341"/>
      <c r="CP28" s="341"/>
      <c r="CQ28" s="341"/>
      <c r="CR28" s="341"/>
      <c r="CS28" s="341"/>
      <c r="CT28" s="341"/>
      <c r="CU28" s="341"/>
      <c r="CV28" s="34" t="s">
        <v>286</v>
      </c>
      <c r="CW28" s="35">
        <v>0</v>
      </c>
      <c r="CX28" s="35">
        <v>0</v>
      </c>
      <c r="CY28" s="35">
        <v>0</v>
      </c>
      <c r="CZ28" s="35">
        <v>0</v>
      </c>
    </row>
    <row r="29" spans="1:104" ht="24" customHeight="1">
      <c r="A29" s="338" t="s">
        <v>294</v>
      </c>
      <c r="B29" s="338"/>
      <c r="C29" s="338"/>
      <c r="D29" s="338"/>
      <c r="E29" s="338"/>
      <c r="F29" s="338"/>
      <c r="G29" s="338"/>
      <c r="H29" s="338"/>
      <c r="I29" s="339" t="s">
        <v>283</v>
      </c>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c r="CH29" s="340"/>
      <c r="CI29" s="340"/>
      <c r="CJ29" s="340"/>
      <c r="CK29" s="340"/>
      <c r="CL29" s="340"/>
      <c r="CM29" s="340"/>
      <c r="CN29" s="341" t="s">
        <v>292</v>
      </c>
      <c r="CO29" s="341"/>
      <c r="CP29" s="341"/>
      <c r="CQ29" s="341"/>
      <c r="CR29" s="341"/>
      <c r="CS29" s="341"/>
      <c r="CT29" s="341"/>
      <c r="CU29" s="341"/>
      <c r="CV29" s="34" t="s">
        <v>288</v>
      </c>
      <c r="CW29" s="35">
        <v>0</v>
      </c>
      <c r="CX29" s="35">
        <v>0</v>
      </c>
      <c r="CY29" s="35">
        <v>0</v>
      </c>
      <c r="CZ29" s="35">
        <v>0</v>
      </c>
    </row>
    <row r="30" spans="1:104" ht="15"/>
    <row r="31" spans="1:104" ht="27.75" customHeight="1">
      <c r="A31" s="87"/>
      <c r="B31" s="87"/>
      <c r="C31" s="87"/>
      <c r="D31" s="87"/>
      <c r="E31" s="87"/>
      <c r="F31" s="87"/>
      <c r="G31" s="87"/>
      <c r="H31" s="87"/>
      <c r="I31" s="79" t="s">
        <v>295</v>
      </c>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342" t="s">
        <v>183</v>
      </c>
      <c r="AN31" s="342"/>
      <c r="AO31" s="342"/>
      <c r="AP31" s="342"/>
      <c r="AQ31" s="342"/>
      <c r="AR31" s="342"/>
      <c r="AS31" s="342"/>
      <c r="AT31" s="342"/>
      <c r="AU31" s="342"/>
      <c r="AV31" s="342"/>
      <c r="AW31" s="342"/>
      <c r="AX31" s="342"/>
      <c r="AY31" s="342"/>
      <c r="AZ31" s="342"/>
      <c r="BA31" s="342"/>
      <c r="BB31" s="342"/>
      <c r="BC31" s="342"/>
      <c r="BD31" s="342"/>
      <c r="BE31" s="87"/>
      <c r="BF31" s="87"/>
      <c r="BG31" s="342" t="s">
        <v>296</v>
      </c>
      <c r="BH31" s="342"/>
      <c r="BI31" s="342"/>
      <c r="BJ31" s="342"/>
      <c r="BK31" s="342"/>
      <c r="BL31" s="342"/>
      <c r="BM31" s="342"/>
      <c r="BN31" s="342"/>
      <c r="BO31" s="342"/>
      <c r="BP31" s="342"/>
      <c r="BQ31" s="342"/>
      <c r="BR31" s="342"/>
      <c r="BS31" s="342"/>
      <c r="BT31" s="342"/>
      <c r="BU31" s="342"/>
      <c r="BV31" s="342"/>
      <c r="BW31" s="342"/>
      <c r="BX31" s="342"/>
      <c r="BY31" s="87"/>
      <c r="BZ31" s="87"/>
      <c r="CA31" s="334" t="s">
        <v>297</v>
      </c>
      <c r="CB31" s="334"/>
      <c r="CC31" s="334"/>
      <c r="CD31" s="334"/>
      <c r="CE31" s="334"/>
      <c r="CF31" s="334"/>
      <c r="CG31" s="334"/>
      <c r="CH31" s="334"/>
      <c r="CI31" s="334"/>
      <c r="CJ31" s="334"/>
      <c r="CK31" s="334"/>
      <c r="CL31" s="334"/>
      <c r="CM31" s="334"/>
      <c r="CN31" s="334"/>
      <c r="CO31" s="334"/>
      <c r="CP31" s="334"/>
      <c r="CQ31" s="334"/>
      <c r="CR31" s="334"/>
    </row>
    <row r="32" spans="1:104" ht="11.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326" t="s">
        <v>298</v>
      </c>
      <c r="AN32" s="326"/>
      <c r="AO32" s="326"/>
      <c r="AP32" s="326"/>
      <c r="AQ32" s="326"/>
      <c r="AR32" s="326"/>
      <c r="AS32" s="326"/>
      <c r="AT32" s="326"/>
      <c r="AU32" s="326"/>
      <c r="AV32" s="326"/>
      <c r="AW32" s="326"/>
      <c r="AX32" s="326"/>
      <c r="AY32" s="326"/>
      <c r="AZ32" s="326"/>
      <c r="BA32" s="326"/>
      <c r="BB32" s="326"/>
      <c r="BC32" s="326"/>
      <c r="BD32" s="326"/>
      <c r="BE32" s="87"/>
      <c r="BF32" s="87"/>
      <c r="BG32" s="326" t="s">
        <v>299</v>
      </c>
      <c r="BH32" s="326"/>
      <c r="BI32" s="326"/>
      <c r="BJ32" s="326"/>
      <c r="BK32" s="326"/>
      <c r="BL32" s="326"/>
      <c r="BM32" s="326"/>
      <c r="BN32" s="326"/>
      <c r="BO32" s="326"/>
      <c r="BP32" s="326"/>
      <c r="BQ32" s="326"/>
      <c r="BR32" s="326"/>
      <c r="BS32" s="326"/>
      <c r="BT32" s="326"/>
      <c r="BU32" s="326"/>
      <c r="BV32" s="326"/>
      <c r="BW32" s="326"/>
      <c r="BX32" s="326"/>
      <c r="BY32" s="87"/>
      <c r="BZ32" s="87"/>
      <c r="CA32" s="326" t="s">
        <v>300</v>
      </c>
      <c r="CB32" s="326"/>
      <c r="CC32" s="326"/>
      <c r="CD32" s="326"/>
      <c r="CE32" s="326"/>
      <c r="CF32" s="326"/>
      <c r="CG32" s="326"/>
      <c r="CH32" s="326"/>
      <c r="CI32" s="326"/>
      <c r="CJ32" s="326"/>
      <c r="CK32" s="326"/>
      <c r="CL32" s="326"/>
      <c r="CM32" s="326"/>
      <c r="CN32" s="326"/>
      <c r="CO32" s="326"/>
      <c r="CP32" s="326"/>
      <c r="CQ32" s="326"/>
      <c r="CR32" s="326"/>
    </row>
    <row r="33" spans="1:96" ht="3"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8"/>
      <c r="AN33" s="88"/>
      <c r="AO33" s="88"/>
      <c r="AP33" s="88"/>
      <c r="AQ33" s="88"/>
      <c r="AR33" s="88"/>
      <c r="AS33" s="88"/>
      <c r="AT33" s="88"/>
      <c r="AU33" s="88"/>
      <c r="AV33" s="88"/>
      <c r="AW33" s="88"/>
      <c r="AX33" s="88"/>
      <c r="AY33" s="88"/>
      <c r="AZ33" s="88"/>
      <c r="BA33" s="88"/>
      <c r="BB33" s="88"/>
      <c r="BC33" s="88"/>
      <c r="BD33" s="88"/>
      <c r="BE33" s="87"/>
      <c r="BF33" s="87"/>
      <c r="BG33" s="88"/>
      <c r="BH33" s="88"/>
      <c r="BI33" s="88"/>
      <c r="BJ33" s="88"/>
      <c r="BK33" s="88"/>
      <c r="BL33" s="88"/>
      <c r="BM33" s="88"/>
      <c r="BN33" s="88"/>
      <c r="BO33" s="88"/>
      <c r="BP33" s="88"/>
      <c r="BQ33" s="88"/>
      <c r="BR33" s="88"/>
      <c r="BS33" s="88"/>
      <c r="BT33" s="88"/>
      <c r="BU33" s="88"/>
      <c r="BV33" s="88"/>
      <c r="BW33" s="88"/>
      <c r="BX33" s="88"/>
      <c r="BY33" s="87"/>
      <c r="BZ33" s="87"/>
      <c r="CA33" s="88"/>
      <c r="CB33" s="88"/>
      <c r="CC33" s="88"/>
      <c r="CD33" s="88"/>
      <c r="CE33" s="88"/>
      <c r="CF33" s="88"/>
      <c r="CG33" s="88"/>
      <c r="CH33" s="88"/>
      <c r="CI33" s="88"/>
      <c r="CJ33" s="88"/>
      <c r="CK33" s="88"/>
      <c r="CL33" s="88"/>
      <c r="CM33" s="88"/>
      <c r="CN33" s="88"/>
      <c r="CO33" s="88"/>
      <c r="CP33" s="88"/>
      <c r="CQ33" s="88"/>
      <c r="CR33" s="88"/>
    </row>
    <row r="34" spans="1:96" ht="13.15" customHeight="1">
      <c r="A34" s="87"/>
      <c r="B34" s="87"/>
      <c r="C34" s="87"/>
      <c r="D34" s="87"/>
      <c r="E34" s="87"/>
      <c r="F34" s="87"/>
      <c r="G34" s="87"/>
      <c r="H34" s="87"/>
      <c r="I34" s="333" t="s">
        <v>301</v>
      </c>
      <c r="J34" s="333"/>
      <c r="K34" s="334" t="s">
        <v>302</v>
      </c>
      <c r="L34" s="334"/>
      <c r="M34" s="334"/>
      <c r="N34" s="335" t="s">
        <v>301</v>
      </c>
      <c r="O34" s="335"/>
      <c r="P34" s="87"/>
      <c r="Q34" s="334" t="s">
        <v>303</v>
      </c>
      <c r="R34" s="334"/>
      <c r="S34" s="334"/>
      <c r="T34" s="334"/>
      <c r="U34" s="334"/>
      <c r="V34" s="334"/>
      <c r="W34" s="334"/>
      <c r="X34" s="334"/>
      <c r="Y34" s="334"/>
      <c r="Z34" s="334"/>
      <c r="AA34" s="334"/>
      <c r="AB34" s="334"/>
      <c r="AC34" s="334"/>
      <c r="AD34" s="334"/>
      <c r="AE34" s="334"/>
      <c r="AF34" s="77"/>
      <c r="AG34" s="336" t="s">
        <v>239</v>
      </c>
      <c r="AH34" s="337"/>
      <c r="AI34" s="337"/>
      <c r="AJ34" s="337"/>
      <c r="AK34" s="337"/>
      <c r="AL34" s="79" t="s">
        <v>304</v>
      </c>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row>
    <row r="35" spans="1:96" ht="10.9"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row>
    <row r="36" spans="1:96" ht="3"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90"/>
      <c r="CN36" s="87"/>
      <c r="CO36" s="87"/>
      <c r="CP36" s="87"/>
      <c r="CQ36" s="87"/>
      <c r="CR36" s="87"/>
    </row>
    <row r="37" spans="1:96" ht="20.25" customHeight="1">
      <c r="A37" s="91" t="s">
        <v>305</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3"/>
      <c r="CN37" s="87"/>
      <c r="CO37" s="87"/>
      <c r="CP37" s="87"/>
      <c r="CQ37" s="87"/>
      <c r="CR37" s="87"/>
    </row>
    <row r="38" spans="1:96" ht="27.75" customHeight="1">
      <c r="A38" s="322" t="s">
        <v>306</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c r="CF38" s="323"/>
      <c r="CG38" s="323"/>
      <c r="CH38" s="323"/>
      <c r="CI38" s="323"/>
      <c r="CJ38" s="323"/>
      <c r="CK38" s="323"/>
      <c r="CL38" s="323"/>
      <c r="CM38" s="324"/>
      <c r="CN38" s="87"/>
      <c r="CO38" s="87"/>
      <c r="CP38" s="87"/>
      <c r="CQ38" s="87"/>
      <c r="CR38" s="87"/>
    </row>
    <row r="39" spans="1:96" ht="7.9" customHeight="1">
      <c r="A39" s="319" t="s">
        <v>307</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1"/>
      <c r="CN39" s="87"/>
      <c r="CO39" s="87"/>
      <c r="CP39" s="87"/>
      <c r="CQ39" s="87"/>
      <c r="CR39" s="87"/>
    </row>
    <row r="40" spans="1:96" ht="6"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6"/>
      <c r="CN40" s="87"/>
      <c r="CO40" s="87"/>
      <c r="CP40" s="87"/>
      <c r="CQ40" s="87"/>
      <c r="CR40" s="87"/>
    </row>
    <row r="41" spans="1:96" ht="26.25" customHeight="1">
      <c r="A41" s="322"/>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92"/>
      <c r="AA41" s="92"/>
      <c r="AB41" s="92"/>
      <c r="AC41" s="92"/>
      <c r="AD41" s="92"/>
      <c r="AE41" s="92"/>
      <c r="AF41" s="92"/>
      <c r="AG41" s="92"/>
      <c r="AH41" s="323" t="s">
        <v>308</v>
      </c>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4"/>
      <c r="CN41" s="87"/>
      <c r="CO41" s="87"/>
      <c r="CP41" s="87"/>
      <c r="CQ41" s="87"/>
      <c r="CR41" s="87"/>
    </row>
    <row r="42" spans="1:96" ht="12.75" customHeight="1">
      <c r="A42" s="325" t="s">
        <v>309</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97"/>
      <c r="AA42" s="97"/>
      <c r="AB42" s="97"/>
      <c r="AC42" s="97"/>
      <c r="AD42" s="97"/>
      <c r="AE42" s="97"/>
      <c r="AF42" s="97"/>
      <c r="AG42" s="97"/>
      <c r="AH42" s="326" t="s">
        <v>203</v>
      </c>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7"/>
      <c r="CN42" s="87"/>
      <c r="CO42" s="87"/>
      <c r="CP42" s="87"/>
      <c r="CQ42" s="87"/>
      <c r="CR42" s="87"/>
    </row>
    <row r="43" spans="1:96" ht="10.15" customHeight="1">
      <c r="A43" s="9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3"/>
      <c r="CN43" s="87"/>
      <c r="CO43" s="87"/>
      <c r="CP43" s="87"/>
      <c r="CQ43" s="87"/>
      <c r="CR43" s="87"/>
    </row>
    <row r="44" spans="1:96" ht="32.25" customHeight="1">
      <c r="A44" s="328" t="s">
        <v>301</v>
      </c>
      <c r="B44" s="329"/>
      <c r="C44" s="330"/>
      <c r="D44" s="330"/>
      <c r="E44" s="330"/>
      <c r="F44" s="331" t="s">
        <v>301</v>
      </c>
      <c r="G44" s="331"/>
      <c r="H44" s="92"/>
      <c r="I44" s="330"/>
      <c r="J44" s="330"/>
      <c r="K44" s="330"/>
      <c r="L44" s="330"/>
      <c r="M44" s="330"/>
      <c r="N44" s="330"/>
      <c r="O44" s="330"/>
      <c r="P44" s="330"/>
      <c r="Q44" s="330"/>
      <c r="R44" s="330"/>
      <c r="S44" s="330"/>
      <c r="T44" s="330"/>
      <c r="U44" s="330"/>
      <c r="V44" s="330"/>
      <c r="W44" s="330"/>
      <c r="X44" s="329">
        <v>20</v>
      </c>
      <c r="Y44" s="329"/>
      <c r="Z44" s="329"/>
      <c r="AA44" s="332" t="s">
        <v>310</v>
      </c>
      <c r="AB44" s="332"/>
      <c r="AC44" s="332"/>
      <c r="AD44" s="98" t="s">
        <v>304</v>
      </c>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3"/>
      <c r="CN44" s="87"/>
      <c r="CO44" s="87"/>
      <c r="CP44" s="87"/>
      <c r="CQ44" s="87"/>
      <c r="CR44" s="87"/>
    </row>
    <row r="45" spans="1:96" ht="3" customHeight="1">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1"/>
      <c r="CN45" s="87"/>
      <c r="CO45" s="87"/>
      <c r="CP45" s="87"/>
      <c r="CQ45" s="87"/>
      <c r="CR45" s="87"/>
    </row>
    <row r="46" spans="1:96" ht="10.1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row>
    <row r="47" spans="1:96" ht="10.1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row>
    <row r="48" spans="1:96" ht="10.1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row>
  </sheetData>
  <mergeCells count="102">
    <mergeCell ref="B1:CZ1"/>
    <mergeCell ref="A3:H5"/>
    <mergeCell ref="I3:CM5"/>
    <mergeCell ref="CN3:CU5"/>
    <mergeCell ref="CV3:CV5"/>
    <mergeCell ref="CW3:CZ3"/>
    <mergeCell ref="CZ4:CZ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M31:BD31"/>
    <mergeCell ref="BG31:BX31"/>
    <mergeCell ref="CA31:CR31"/>
    <mergeCell ref="AM32:BD32"/>
    <mergeCell ref="BG32:BX32"/>
    <mergeCell ref="CA32:CR32"/>
    <mergeCell ref="I34:J34"/>
    <mergeCell ref="K34:M34"/>
    <mergeCell ref="N34:O34"/>
    <mergeCell ref="Q34:AE34"/>
    <mergeCell ref="AG34:AK34"/>
    <mergeCell ref="A38:CM38"/>
    <mergeCell ref="A39:CM39"/>
    <mergeCell ref="A41:Y41"/>
    <mergeCell ref="AH41:CM41"/>
    <mergeCell ref="A42:Y42"/>
    <mergeCell ref="AH42:CM42"/>
    <mergeCell ref="A44:B44"/>
    <mergeCell ref="C44:E44"/>
    <mergeCell ref="F44:G44"/>
    <mergeCell ref="I44:W44"/>
    <mergeCell ref="X44:Z44"/>
    <mergeCell ref="AA44:AC44"/>
  </mergeCells>
  <pageMargins left="0.59055118110236238" right="0.51181102362204722" top="0.78740157480314954" bottom="0.31496062992125984" header="0.19685039370078738" footer="0.19685039370078738"/>
  <pageSetup paperSize="9" scale="58" orientation="portrait"/>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zoomScale="75" workbookViewId="0">
      <selection activeCell="D19" sqref="D19:D29"/>
    </sheetView>
  </sheetViews>
  <sheetFormatPr defaultRowHeight="15"/>
  <cols>
    <col min="1" max="1" width="9.140625" style="44" bestFit="1"/>
    <col min="2" max="2" width="40" style="44" bestFit="1" customWidth="1"/>
    <col min="3" max="3" width="9.140625" style="44" bestFit="1"/>
    <col min="4" max="4" width="19.42578125" style="44" bestFit="1" customWidth="1"/>
    <col min="5" max="5" width="28.140625" style="44" bestFit="1" customWidth="1"/>
    <col min="6" max="6" width="26.28515625" style="44" bestFit="1" customWidth="1"/>
    <col min="7" max="7" width="30.7109375" style="44" bestFit="1" customWidth="1"/>
    <col min="8" max="8" width="30.42578125" style="44" bestFit="1" customWidth="1"/>
    <col min="9" max="9" width="9.140625" style="44" bestFit="1"/>
    <col min="10" max="16384" width="9.140625" style="44"/>
  </cols>
  <sheetData>
    <row r="2" spans="1:8">
      <c r="A2" s="375" t="s">
        <v>230</v>
      </c>
      <c r="B2" s="375"/>
      <c r="C2" s="375"/>
      <c r="D2" s="375"/>
      <c r="E2" s="375"/>
      <c r="F2" s="375"/>
      <c r="G2" s="375"/>
      <c r="H2" s="356"/>
    </row>
    <row r="4" spans="1:8">
      <c r="A4" s="255" t="s">
        <v>311</v>
      </c>
      <c r="B4" s="255" t="s">
        <v>11</v>
      </c>
      <c r="C4" s="255" t="s">
        <v>312</v>
      </c>
      <c r="D4" s="255" t="s">
        <v>313</v>
      </c>
      <c r="E4" s="255" t="s">
        <v>15</v>
      </c>
      <c r="F4" s="255"/>
      <c r="G4" s="255"/>
      <c r="H4" s="255"/>
    </row>
    <row r="5" spans="1:8" ht="30">
      <c r="A5" s="255"/>
      <c r="B5" s="255"/>
      <c r="C5" s="255"/>
      <c r="D5" s="255"/>
      <c r="E5" s="25" t="s">
        <v>314</v>
      </c>
      <c r="F5" s="25" t="s">
        <v>315</v>
      </c>
      <c r="G5" s="25" t="s">
        <v>316</v>
      </c>
      <c r="H5" s="25" t="s">
        <v>19</v>
      </c>
    </row>
    <row r="6" spans="1:8">
      <c r="A6" s="25">
        <v>1</v>
      </c>
      <c r="B6" s="25">
        <v>2</v>
      </c>
      <c r="C6" s="25">
        <v>3</v>
      </c>
      <c r="D6" s="25">
        <v>4</v>
      </c>
      <c r="E6" s="25">
        <v>5</v>
      </c>
      <c r="F6" s="25">
        <v>6</v>
      </c>
      <c r="G6" s="25">
        <v>7</v>
      </c>
      <c r="H6" s="25">
        <v>8</v>
      </c>
    </row>
    <row r="7" spans="1:8" ht="30" customHeight="1">
      <c r="A7" s="267">
        <v>1</v>
      </c>
      <c r="B7" s="102" t="s">
        <v>317</v>
      </c>
      <c r="C7" s="267">
        <v>26000</v>
      </c>
      <c r="D7" s="371" t="s">
        <v>33</v>
      </c>
      <c r="E7" s="273" t="e">
        <f>E27+E30</f>
        <v>#REF!</v>
      </c>
      <c r="F7" s="273" t="e">
        <f t="shared" ref="F7:G7" si="0">F27+F30</f>
        <v>#REF!</v>
      </c>
      <c r="G7" s="273" t="e">
        <f t="shared" si="0"/>
        <v>#REF!</v>
      </c>
      <c r="H7" s="368">
        <v>0</v>
      </c>
    </row>
    <row r="8" spans="1:8" ht="12" hidden="1" customHeight="1">
      <c r="A8" s="365"/>
      <c r="B8" s="103"/>
      <c r="C8" s="365"/>
      <c r="D8" s="372"/>
      <c r="E8" s="255"/>
      <c r="F8" s="255"/>
      <c r="G8" s="255"/>
      <c r="H8" s="361"/>
    </row>
    <row r="9" spans="1:8">
      <c r="A9" s="365"/>
      <c r="B9" s="102" t="s">
        <v>318</v>
      </c>
      <c r="C9" s="365"/>
      <c r="D9" s="372"/>
      <c r="E9" s="255"/>
      <c r="F9" s="255"/>
      <c r="G9" s="255"/>
      <c r="H9" s="361"/>
    </row>
    <row r="10" spans="1:8" ht="3.75" customHeight="1">
      <c r="A10" s="365"/>
      <c r="B10" s="103"/>
      <c r="C10" s="365"/>
      <c r="D10" s="372"/>
      <c r="E10" s="255"/>
      <c r="F10" s="255"/>
      <c r="G10" s="255"/>
      <c r="H10" s="361"/>
    </row>
    <row r="11" spans="1:8" ht="6" customHeight="1">
      <c r="A11" s="268"/>
      <c r="B11" s="102"/>
      <c r="C11" s="268"/>
      <c r="D11" s="372"/>
      <c r="E11" s="255"/>
      <c r="F11" s="255"/>
      <c r="G11" s="255"/>
      <c r="H11" s="361"/>
    </row>
    <row r="12" spans="1:8" ht="15" customHeight="1">
      <c r="A12" s="255" t="s">
        <v>319</v>
      </c>
      <c r="B12" s="67" t="s">
        <v>42</v>
      </c>
      <c r="C12" s="267">
        <v>26100</v>
      </c>
      <c r="D12" s="267" t="s">
        <v>33</v>
      </c>
      <c r="E12" s="366">
        <v>0</v>
      </c>
      <c r="F12" s="366">
        <v>0</v>
      </c>
      <c r="G12" s="366">
        <v>0</v>
      </c>
      <c r="H12" s="361">
        <v>0</v>
      </c>
    </row>
    <row r="13" spans="1:8" ht="45">
      <c r="A13" s="255"/>
      <c r="B13" s="105" t="s">
        <v>320</v>
      </c>
      <c r="C13" s="365"/>
      <c r="D13" s="365"/>
      <c r="E13" s="367"/>
      <c r="F13" s="367"/>
      <c r="G13" s="367"/>
      <c r="H13" s="361"/>
    </row>
    <row r="14" spans="1:8" ht="60">
      <c r="A14" s="255"/>
      <c r="B14" s="105" t="s">
        <v>321</v>
      </c>
      <c r="C14" s="365"/>
      <c r="D14" s="365"/>
      <c r="E14" s="367"/>
      <c r="F14" s="367"/>
      <c r="G14" s="367"/>
      <c r="H14" s="361"/>
    </row>
    <row r="15" spans="1:8" ht="30">
      <c r="A15" s="255"/>
      <c r="B15" s="105" t="s">
        <v>322</v>
      </c>
      <c r="C15" s="365"/>
      <c r="D15" s="365"/>
      <c r="E15" s="367"/>
      <c r="F15" s="367"/>
      <c r="G15" s="367"/>
      <c r="H15" s="361"/>
    </row>
    <row r="16" spans="1:8" ht="68.25" customHeight="1">
      <c r="A16" s="255"/>
      <c r="B16" s="105" t="s">
        <v>323</v>
      </c>
      <c r="C16" s="365"/>
      <c r="D16" s="365"/>
      <c r="E16" s="367"/>
      <c r="F16" s="367"/>
      <c r="G16" s="367"/>
      <c r="H16" s="361"/>
    </row>
    <row r="17" spans="1:8" ht="6" hidden="1" customHeight="1">
      <c r="A17" s="255"/>
      <c r="B17" s="106"/>
      <c r="C17" s="365"/>
      <c r="D17" s="365"/>
      <c r="E17" s="367"/>
      <c r="F17" s="367"/>
      <c r="G17" s="367"/>
      <c r="H17" s="361"/>
    </row>
    <row r="18" spans="1:8" ht="15" hidden="1" customHeight="1">
      <c r="A18" s="255"/>
      <c r="B18" s="107"/>
      <c r="C18" s="268"/>
      <c r="D18" s="268"/>
      <c r="E18" s="368"/>
      <c r="F18" s="368"/>
      <c r="G18" s="368"/>
      <c r="H18" s="361"/>
    </row>
    <row r="19" spans="1:8" ht="30">
      <c r="A19" s="369" t="s">
        <v>324</v>
      </c>
      <c r="B19" s="67" t="s">
        <v>325</v>
      </c>
      <c r="C19" s="371">
        <v>26200</v>
      </c>
      <c r="D19" s="255" t="s">
        <v>33</v>
      </c>
      <c r="E19" s="373">
        <v>0</v>
      </c>
      <c r="F19" s="373">
        <v>0</v>
      </c>
      <c r="G19" s="373">
        <v>0</v>
      </c>
      <c r="H19" s="373">
        <v>0</v>
      </c>
    </row>
    <row r="20" spans="1:8" ht="6" hidden="1" customHeight="1">
      <c r="A20" s="370"/>
      <c r="B20" s="108"/>
      <c r="C20" s="372"/>
      <c r="D20" s="255"/>
      <c r="E20" s="374"/>
      <c r="F20" s="374"/>
      <c r="G20" s="374"/>
      <c r="H20" s="374"/>
    </row>
    <row r="21" spans="1:8" ht="30">
      <c r="A21" s="370"/>
      <c r="B21" s="105" t="s">
        <v>326</v>
      </c>
      <c r="C21" s="372"/>
      <c r="D21" s="255"/>
      <c r="E21" s="374"/>
      <c r="F21" s="374"/>
      <c r="G21" s="374"/>
      <c r="H21" s="374"/>
    </row>
    <row r="22" spans="1:8" ht="30.75" hidden="1" customHeight="1">
      <c r="A22" s="370"/>
      <c r="B22" s="108"/>
      <c r="C22" s="372"/>
      <c r="D22" s="255"/>
      <c r="E22" s="374"/>
      <c r="F22" s="374"/>
      <c r="G22" s="374"/>
      <c r="H22" s="374"/>
    </row>
    <row r="23" spans="1:8" ht="30">
      <c r="A23" s="370"/>
      <c r="B23" s="105" t="s">
        <v>327</v>
      </c>
      <c r="C23" s="372"/>
      <c r="D23" s="255"/>
      <c r="E23" s="374"/>
      <c r="F23" s="374"/>
      <c r="G23" s="374"/>
      <c r="H23" s="374"/>
    </row>
    <row r="24" spans="1:8" ht="8.25" hidden="1" customHeight="1">
      <c r="A24" s="370"/>
      <c r="B24" s="108"/>
      <c r="C24" s="372"/>
      <c r="D24" s="255"/>
      <c r="E24" s="374"/>
      <c r="F24" s="374"/>
      <c r="G24" s="374"/>
      <c r="H24" s="374"/>
    </row>
    <row r="25" spans="1:8" ht="16.5" customHeight="1">
      <c r="A25" s="370"/>
      <c r="B25" s="105" t="s">
        <v>328</v>
      </c>
      <c r="C25" s="372"/>
      <c r="D25" s="255"/>
      <c r="E25" s="374"/>
      <c r="F25" s="374"/>
      <c r="G25" s="374"/>
      <c r="H25" s="374"/>
    </row>
    <row r="26" spans="1:8" ht="5.25" hidden="1" customHeight="1">
      <c r="A26" s="370"/>
      <c r="B26" s="108"/>
      <c r="C26" s="372"/>
      <c r="D26" s="255"/>
      <c r="E26" s="374"/>
      <c r="F26" s="374"/>
      <c r="G26" s="374"/>
      <c r="H26" s="374"/>
    </row>
    <row r="27" spans="1:8" ht="15" customHeight="1">
      <c r="A27" s="267" t="s">
        <v>329</v>
      </c>
      <c r="B27" s="290" t="s">
        <v>330</v>
      </c>
      <c r="C27" s="267">
        <v>26300</v>
      </c>
      <c r="D27" s="255" t="s">
        <v>33</v>
      </c>
      <c r="E27" s="272">
        <v>1242553.75</v>
      </c>
      <c r="F27" s="272">
        <v>0</v>
      </c>
      <c r="G27" s="272">
        <v>0</v>
      </c>
      <c r="H27" s="366">
        <v>0</v>
      </c>
    </row>
    <row r="28" spans="1:8" ht="3.75" customHeight="1">
      <c r="A28" s="365"/>
      <c r="B28" s="290"/>
      <c r="C28" s="365"/>
      <c r="D28" s="255"/>
      <c r="E28" s="286"/>
      <c r="F28" s="286"/>
      <c r="G28" s="286"/>
      <c r="H28" s="367"/>
    </row>
    <row r="29" spans="1:8" ht="67.5" customHeight="1">
      <c r="A29" s="365"/>
      <c r="B29" s="290"/>
      <c r="C29" s="268"/>
      <c r="D29" s="255"/>
      <c r="E29" s="273"/>
      <c r="F29" s="273"/>
      <c r="G29" s="273"/>
      <c r="H29" s="368"/>
    </row>
    <row r="30" spans="1:8" ht="30">
      <c r="A30" s="267" t="s">
        <v>331</v>
      </c>
      <c r="B30" s="67" t="s">
        <v>332</v>
      </c>
      <c r="C30" s="356">
        <v>26400</v>
      </c>
      <c r="D30" s="267" t="s">
        <v>33</v>
      </c>
      <c r="E30" s="362" t="e">
        <f>E36+E79</f>
        <v>#REF!</v>
      </c>
      <c r="F30" s="272" t="e">
        <f>#REF!</f>
        <v>#REF!</v>
      </c>
      <c r="G30" s="272" t="e">
        <f>#REF!</f>
        <v>#REF!</v>
      </c>
      <c r="H30" s="366">
        <v>0</v>
      </c>
    </row>
    <row r="31" spans="1:8" ht="15" hidden="1" customHeight="1">
      <c r="A31" s="365"/>
      <c r="B31" s="108"/>
      <c r="C31" s="356"/>
      <c r="D31" s="365"/>
      <c r="E31" s="363"/>
      <c r="F31" s="286"/>
      <c r="G31" s="286"/>
      <c r="H31" s="367"/>
    </row>
    <row r="32" spans="1:8" ht="45">
      <c r="A32" s="365"/>
      <c r="B32" s="105" t="s">
        <v>333</v>
      </c>
      <c r="C32" s="356"/>
      <c r="D32" s="365"/>
      <c r="E32" s="363"/>
      <c r="F32" s="286"/>
      <c r="G32" s="286"/>
      <c r="H32" s="367"/>
    </row>
    <row r="33" spans="1:8" ht="15" hidden="1" customHeight="1">
      <c r="A33" s="365"/>
      <c r="B33" s="108"/>
      <c r="C33" s="356"/>
      <c r="D33" s="365"/>
      <c r="E33" s="363"/>
      <c r="F33" s="286"/>
      <c r="G33" s="286"/>
      <c r="H33" s="367"/>
    </row>
    <row r="34" spans="1:8">
      <c r="A34" s="365"/>
      <c r="B34" s="105" t="s">
        <v>334</v>
      </c>
      <c r="C34" s="356"/>
      <c r="D34" s="365"/>
      <c r="E34" s="363"/>
      <c r="F34" s="286"/>
      <c r="G34" s="286"/>
      <c r="H34" s="367"/>
    </row>
    <row r="35" spans="1:8" ht="9" hidden="1" customHeight="1">
      <c r="A35" s="365"/>
      <c r="B35" s="108"/>
      <c r="C35" s="356"/>
      <c r="D35" s="365"/>
      <c r="E35" s="363"/>
      <c r="F35" s="286"/>
      <c r="G35" s="286"/>
      <c r="H35" s="367"/>
    </row>
    <row r="36" spans="1:8" ht="15.75" customHeight="1">
      <c r="A36" s="267" t="s">
        <v>335</v>
      </c>
      <c r="B36" s="67" t="s">
        <v>42</v>
      </c>
      <c r="C36" s="267">
        <v>26410</v>
      </c>
      <c r="D36" s="255" t="s">
        <v>33</v>
      </c>
      <c r="E36" s="362">
        <v>8176507.3899999997</v>
      </c>
      <c r="F36" s="272" t="e">
        <f>#REF!</f>
        <v>#REF!</v>
      </c>
      <c r="G36" s="272" t="e">
        <f>#REF!</f>
        <v>#REF!</v>
      </c>
      <c r="H36" s="361">
        <v>0</v>
      </c>
    </row>
    <row r="37" spans="1:8" ht="3.75" customHeight="1">
      <c r="A37" s="365"/>
      <c r="B37" s="108"/>
      <c r="C37" s="365"/>
      <c r="D37" s="255"/>
      <c r="E37" s="363"/>
      <c r="F37" s="286"/>
      <c r="G37" s="286"/>
      <c r="H37" s="361"/>
    </row>
    <row r="38" spans="1:8" ht="45">
      <c r="A38" s="365"/>
      <c r="B38" s="105" t="s">
        <v>336</v>
      </c>
      <c r="C38" s="365"/>
      <c r="D38" s="255"/>
      <c r="E38" s="363"/>
      <c r="F38" s="286"/>
      <c r="G38" s="286"/>
      <c r="H38" s="361"/>
    </row>
    <row r="39" spans="1:8" ht="12.75" hidden="1" customHeight="1">
      <c r="A39" s="365"/>
      <c r="B39" s="108"/>
      <c r="C39" s="365"/>
      <c r="D39" s="255"/>
      <c r="E39" s="363"/>
      <c r="F39" s="286"/>
      <c r="G39" s="286"/>
      <c r="H39" s="361"/>
    </row>
    <row r="40" spans="1:8">
      <c r="A40" s="255" t="s">
        <v>337</v>
      </c>
      <c r="B40" s="67" t="s">
        <v>42</v>
      </c>
      <c r="C40" s="255">
        <v>26411</v>
      </c>
      <c r="D40" s="255" t="s">
        <v>33</v>
      </c>
      <c r="E40" s="272">
        <v>0</v>
      </c>
      <c r="F40" s="272">
        <v>0</v>
      </c>
      <c r="G40" s="272">
        <v>0</v>
      </c>
      <c r="H40" s="361">
        <v>0</v>
      </c>
    </row>
    <row r="41" spans="1:8" ht="6" hidden="1" customHeight="1">
      <c r="A41" s="255"/>
      <c r="B41" s="108"/>
      <c r="C41" s="255"/>
      <c r="D41" s="255"/>
      <c r="E41" s="286"/>
      <c r="F41" s="286"/>
      <c r="G41" s="286"/>
      <c r="H41" s="361"/>
    </row>
    <row r="42" spans="1:8" ht="30">
      <c r="A42" s="255"/>
      <c r="B42" s="68" t="s">
        <v>338</v>
      </c>
      <c r="C42" s="255"/>
      <c r="D42" s="255"/>
      <c r="E42" s="273"/>
      <c r="F42" s="273"/>
      <c r="G42" s="273"/>
      <c r="H42" s="361"/>
    </row>
    <row r="43" spans="1:8" ht="9" hidden="1" customHeight="1">
      <c r="A43" s="255"/>
      <c r="B43" s="103"/>
      <c r="C43" s="255"/>
      <c r="D43" s="255"/>
      <c r="E43" s="272"/>
      <c r="F43" s="272"/>
      <c r="G43" s="272"/>
      <c r="H43" s="361"/>
    </row>
    <row r="44" spans="1:8" ht="9.75" hidden="1" customHeight="1">
      <c r="A44" s="255"/>
      <c r="B44" s="102"/>
      <c r="C44" s="255"/>
      <c r="D44" s="255"/>
      <c r="E44" s="286"/>
      <c r="F44" s="286"/>
      <c r="G44" s="286"/>
      <c r="H44" s="361"/>
    </row>
    <row r="45" spans="1:8" ht="15" customHeight="1">
      <c r="A45" s="255" t="s">
        <v>339</v>
      </c>
      <c r="B45" s="262" t="s">
        <v>340</v>
      </c>
      <c r="C45" s="255">
        <v>26412</v>
      </c>
      <c r="D45" s="255" t="s">
        <v>33</v>
      </c>
      <c r="E45" s="362">
        <f>E36</f>
        <v>8176507.3899999997</v>
      </c>
      <c r="F45" s="272" t="e">
        <f>F36</f>
        <v>#REF!</v>
      </c>
      <c r="G45" s="272" t="e">
        <f>G36</f>
        <v>#REF!</v>
      </c>
      <c r="H45" s="361">
        <v>0</v>
      </c>
    </row>
    <row r="46" spans="1:8">
      <c r="A46" s="255"/>
      <c r="B46" s="364"/>
      <c r="C46" s="255"/>
      <c r="D46" s="255"/>
      <c r="E46" s="363"/>
      <c r="F46" s="286"/>
      <c r="G46" s="286"/>
      <c r="H46" s="361"/>
    </row>
    <row r="47" spans="1:8" ht="10.5" customHeight="1">
      <c r="A47" s="255"/>
      <c r="B47" s="263"/>
      <c r="C47" s="255"/>
      <c r="D47" s="255"/>
      <c r="E47" s="363"/>
      <c r="F47" s="286"/>
      <c r="G47" s="286"/>
      <c r="H47" s="361"/>
    </row>
    <row r="48" spans="1:8" ht="30" hidden="1">
      <c r="A48" s="255" t="s">
        <v>341</v>
      </c>
      <c r="B48" s="102" t="s">
        <v>342</v>
      </c>
      <c r="C48" s="255">
        <v>26420</v>
      </c>
      <c r="D48" s="255" t="s">
        <v>33</v>
      </c>
      <c r="E48" s="360"/>
      <c r="F48" s="360"/>
      <c r="G48" s="360"/>
      <c r="H48" s="361"/>
    </row>
    <row r="49" spans="1:8" ht="9.75" hidden="1" customHeight="1">
      <c r="A49" s="255"/>
      <c r="B49" s="103"/>
      <c r="C49" s="255"/>
      <c r="D49" s="255"/>
      <c r="E49" s="360"/>
      <c r="F49" s="360"/>
      <c r="G49" s="360"/>
      <c r="H49" s="361"/>
    </row>
    <row r="50" spans="1:8" ht="30" hidden="1">
      <c r="A50" s="255"/>
      <c r="B50" s="102" t="s">
        <v>343</v>
      </c>
      <c r="C50" s="255"/>
      <c r="D50" s="255"/>
      <c r="E50" s="360"/>
      <c r="F50" s="360"/>
      <c r="G50" s="360"/>
      <c r="H50" s="361"/>
    </row>
    <row r="51" spans="1:8" hidden="1">
      <c r="A51" s="255"/>
      <c r="B51" s="103"/>
      <c r="C51" s="255"/>
      <c r="D51" s="255"/>
      <c r="E51" s="360"/>
      <c r="F51" s="360"/>
      <c r="G51" s="360"/>
      <c r="H51" s="361"/>
    </row>
    <row r="52" spans="1:8" hidden="1">
      <c r="A52" s="255"/>
      <c r="B52" s="102" t="s">
        <v>344</v>
      </c>
      <c r="C52" s="255"/>
      <c r="D52" s="255"/>
      <c r="E52" s="360"/>
      <c r="F52" s="360"/>
      <c r="G52" s="360"/>
      <c r="H52" s="361"/>
    </row>
    <row r="53" spans="1:8" ht="6.75" hidden="1" customHeight="1">
      <c r="A53" s="255"/>
      <c r="B53" s="103"/>
      <c r="C53" s="255"/>
      <c r="D53" s="255"/>
      <c r="E53" s="360"/>
      <c r="F53" s="360"/>
      <c r="G53" s="360"/>
      <c r="H53" s="361"/>
    </row>
    <row r="54" spans="1:8" hidden="1">
      <c r="A54" s="255"/>
      <c r="B54" s="102"/>
      <c r="C54" s="255"/>
      <c r="D54" s="255"/>
      <c r="E54" s="360"/>
      <c r="F54" s="360"/>
      <c r="G54" s="360"/>
      <c r="H54" s="361"/>
    </row>
    <row r="55" spans="1:8" hidden="1">
      <c r="A55" s="255" t="s">
        <v>345</v>
      </c>
      <c r="B55" s="67" t="s">
        <v>42</v>
      </c>
      <c r="C55" s="255">
        <v>26421</v>
      </c>
      <c r="D55" s="255" t="s">
        <v>33</v>
      </c>
      <c r="E55" s="360"/>
      <c r="F55" s="360"/>
      <c r="G55" s="360"/>
      <c r="H55" s="361"/>
    </row>
    <row r="56" spans="1:8" hidden="1">
      <c r="A56" s="255"/>
      <c r="B56" s="108"/>
      <c r="C56" s="255"/>
      <c r="D56" s="255"/>
      <c r="E56" s="360"/>
      <c r="F56" s="360"/>
      <c r="G56" s="360"/>
      <c r="H56" s="361"/>
    </row>
    <row r="57" spans="1:8" ht="30" hidden="1">
      <c r="A57" s="255"/>
      <c r="B57" s="105" t="s">
        <v>338</v>
      </c>
      <c r="C57" s="255"/>
      <c r="D57" s="255"/>
      <c r="E57" s="360"/>
      <c r="F57" s="360"/>
      <c r="G57" s="360"/>
      <c r="H57" s="361"/>
    </row>
    <row r="58" spans="1:8" ht="4.5" hidden="1" customHeight="1">
      <c r="A58" s="255"/>
      <c r="B58" s="108"/>
      <c r="C58" s="255"/>
      <c r="D58" s="255"/>
      <c r="E58" s="360"/>
      <c r="F58" s="360"/>
      <c r="G58" s="360"/>
      <c r="H58" s="361"/>
    </row>
    <row r="59" spans="1:8" hidden="1">
      <c r="A59" s="255"/>
      <c r="B59" s="109"/>
      <c r="C59" s="255"/>
      <c r="D59" s="255"/>
      <c r="E59" s="360"/>
      <c r="F59" s="360"/>
      <c r="G59" s="360"/>
      <c r="H59" s="361"/>
    </row>
    <row r="60" spans="1:8" hidden="1">
      <c r="A60" s="255" t="s">
        <v>346</v>
      </c>
      <c r="B60" s="271" t="s">
        <v>347</v>
      </c>
      <c r="C60" s="255">
        <v>26422</v>
      </c>
      <c r="D60" s="255" t="s">
        <v>33</v>
      </c>
      <c r="E60" s="360"/>
      <c r="F60" s="360"/>
      <c r="G60" s="360"/>
      <c r="H60" s="361"/>
    </row>
    <row r="61" spans="1:8" hidden="1">
      <c r="A61" s="255"/>
      <c r="B61" s="359"/>
      <c r="C61" s="255"/>
      <c r="D61" s="255"/>
      <c r="E61" s="360"/>
      <c r="F61" s="360"/>
      <c r="G61" s="360"/>
      <c r="H61" s="361"/>
    </row>
    <row r="62" spans="1:8" hidden="1">
      <c r="A62" s="255"/>
      <c r="B62" s="266"/>
      <c r="C62" s="255"/>
      <c r="D62" s="255"/>
      <c r="E62" s="360"/>
      <c r="F62" s="360"/>
      <c r="G62" s="360"/>
      <c r="H62" s="361"/>
    </row>
    <row r="63" spans="1:8" ht="15" hidden="1" customHeight="1">
      <c r="A63" s="255" t="s">
        <v>348</v>
      </c>
      <c r="B63" s="262" t="s">
        <v>349</v>
      </c>
      <c r="C63" s="255">
        <v>26430</v>
      </c>
      <c r="D63" s="255" t="s">
        <v>33</v>
      </c>
      <c r="E63" s="360"/>
      <c r="F63" s="360"/>
      <c r="G63" s="360"/>
      <c r="H63" s="361"/>
    </row>
    <row r="64" spans="1:8" hidden="1">
      <c r="A64" s="255"/>
      <c r="B64" s="364"/>
      <c r="C64" s="255"/>
      <c r="D64" s="255"/>
      <c r="E64" s="360"/>
      <c r="F64" s="360"/>
      <c r="G64" s="360"/>
      <c r="H64" s="361"/>
    </row>
    <row r="65" spans="1:8" hidden="1">
      <c r="A65" s="255"/>
      <c r="B65" s="263"/>
      <c r="C65" s="255"/>
      <c r="D65" s="255"/>
      <c r="E65" s="360"/>
      <c r="F65" s="360"/>
      <c r="G65" s="360"/>
      <c r="H65" s="361"/>
    </row>
    <row r="66" spans="1:8" ht="30" hidden="1">
      <c r="A66" s="255" t="s">
        <v>350</v>
      </c>
      <c r="B66" s="67" t="s">
        <v>351</v>
      </c>
      <c r="C66" s="255">
        <v>26440</v>
      </c>
      <c r="D66" s="255" t="s">
        <v>33</v>
      </c>
      <c r="E66" s="360"/>
      <c r="F66" s="360"/>
      <c r="G66" s="360"/>
      <c r="H66" s="361"/>
    </row>
    <row r="67" spans="1:8" ht="5.25" hidden="1" customHeight="1">
      <c r="A67" s="255"/>
      <c r="B67" s="108"/>
      <c r="C67" s="255"/>
      <c r="D67" s="255"/>
      <c r="E67" s="360"/>
      <c r="F67" s="360"/>
      <c r="G67" s="360"/>
      <c r="H67" s="361"/>
    </row>
    <row r="68" spans="1:8" hidden="1">
      <c r="A68" s="255"/>
      <c r="B68" s="105" t="s">
        <v>352</v>
      </c>
      <c r="C68" s="255"/>
      <c r="D68" s="255"/>
      <c r="E68" s="360"/>
      <c r="F68" s="360"/>
      <c r="G68" s="360"/>
      <c r="H68" s="361"/>
    </row>
    <row r="69" spans="1:8" ht="7.5" hidden="1" customHeight="1">
      <c r="A69" s="255"/>
      <c r="B69" s="106"/>
      <c r="C69" s="255"/>
      <c r="D69" s="255"/>
      <c r="E69" s="360"/>
      <c r="F69" s="360"/>
      <c r="G69" s="360"/>
      <c r="H69" s="361"/>
    </row>
    <row r="70" spans="1:8" hidden="1">
      <c r="A70" s="255"/>
      <c r="B70" s="102"/>
      <c r="C70" s="255"/>
      <c r="D70" s="255"/>
      <c r="E70" s="360"/>
      <c r="F70" s="360"/>
      <c r="G70" s="360"/>
      <c r="H70" s="361"/>
    </row>
    <row r="71" spans="1:8" hidden="1">
      <c r="A71" s="255" t="s">
        <v>353</v>
      </c>
      <c r="B71" s="67" t="s">
        <v>42</v>
      </c>
      <c r="C71" s="255">
        <v>26441</v>
      </c>
      <c r="D71" s="255" t="s">
        <v>33</v>
      </c>
      <c r="E71" s="360"/>
      <c r="F71" s="360"/>
      <c r="G71" s="360"/>
      <c r="H71" s="361"/>
    </row>
    <row r="72" spans="1:8" ht="7.5" hidden="1" customHeight="1">
      <c r="A72" s="255"/>
      <c r="B72" s="108"/>
      <c r="C72" s="255"/>
      <c r="D72" s="255"/>
      <c r="E72" s="360"/>
      <c r="F72" s="360"/>
      <c r="G72" s="360"/>
      <c r="H72" s="361"/>
    </row>
    <row r="73" spans="1:8" ht="30" hidden="1">
      <c r="A73" s="255"/>
      <c r="B73" s="105" t="s">
        <v>338</v>
      </c>
      <c r="C73" s="255"/>
      <c r="D73" s="255"/>
      <c r="E73" s="360"/>
      <c r="F73" s="360"/>
      <c r="G73" s="360"/>
      <c r="H73" s="361"/>
    </row>
    <row r="74" spans="1:8" ht="9.75" hidden="1" customHeight="1">
      <c r="A74" s="255"/>
      <c r="B74" s="108"/>
      <c r="C74" s="255"/>
      <c r="D74" s="255"/>
      <c r="E74" s="360"/>
      <c r="F74" s="360"/>
      <c r="G74" s="360"/>
      <c r="H74" s="361"/>
    </row>
    <row r="75" spans="1:8" ht="5.25" hidden="1" customHeight="1">
      <c r="A75" s="255"/>
      <c r="B75" s="68"/>
      <c r="C75" s="255"/>
      <c r="D75" s="255"/>
      <c r="E75" s="360"/>
      <c r="F75" s="360"/>
      <c r="G75" s="360"/>
      <c r="H75" s="361"/>
    </row>
    <row r="76" spans="1:8" hidden="1">
      <c r="A76" s="255" t="s">
        <v>354</v>
      </c>
      <c r="B76" s="271" t="s">
        <v>347</v>
      </c>
      <c r="C76" s="255">
        <v>26442</v>
      </c>
      <c r="D76" s="255" t="s">
        <v>33</v>
      </c>
      <c r="E76" s="360"/>
      <c r="F76" s="360"/>
      <c r="G76" s="360"/>
      <c r="H76" s="361"/>
    </row>
    <row r="77" spans="1:8" hidden="1">
      <c r="A77" s="255"/>
      <c r="B77" s="359"/>
      <c r="C77" s="255"/>
      <c r="D77" s="255"/>
      <c r="E77" s="360"/>
      <c r="F77" s="360"/>
      <c r="G77" s="360"/>
      <c r="H77" s="361"/>
    </row>
    <row r="78" spans="1:8" hidden="1">
      <c r="A78" s="255"/>
      <c r="B78" s="266"/>
      <c r="C78" s="255"/>
      <c r="D78" s="255"/>
      <c r="E78" s="360"/>
      <c r="F78" s="360"/>
      <c r="G78" s="360"/>
      <c r="H78" s="361"/>
    </row>
    <row r="79" spans="1:8">
      <c r="A79" s="255" t="s">
        <v>355</v>
      </c>
      <c r="B79" s="271" t="s">
        <v>356</v>
      </c>
      <c r="C79" s="255">
        <v>26450</v>
      </c>
      <c r="D79" s="255" t="s">
        <v>33</v>
      </c>
      <c r="E79" s="362" t="e">
        <f>#REF!+#REF!-1192866.55</f>
        <v>#REF!</v>
      </c>
      <c r="F79" s="272" t="e">
        <f>#REF!</f>
        <v>#REF!</v>
      </c>
      <c r="G79" s="272" t="e">
        <f>#REF!</f>
        <v>#REF!</v>
      </c>
      <c r="H79" s="361">
        <v>0</v>
      </c>
    </row>
    <row r="80" spans="1:8">
      <c r="A80" s="255"/>
      <c r="B80" s="359"/>
      <c r="C80" s="255"/>
      <c r="D80" s="255"/>
      <c r="E80" s="363"/>
      <c r="F80" s="286"/>
      <c r="G80" s="286"/>
      <c r="H80" s="361"/>
    </row>
    <row r="81" spans="1:8">
      <c r="A81" s="255"/>
      <c r="B81" s="266"/>
      <c r="C81" s="255"/>
      <c r="D81" s="255"/>
      <c r="E81" s="363"/>
      <c r="F81" s="286"/>
      <c r="G81" s="286"/>
      <c r="H81" s="361"/>
    </row>
    <row r="82" spans="1:8">
      <c r="A82" s="255" t="s">
        <v>357</v>
      </c>
      <c r="B82" s="67" t="s">
        <v>42</v>
      </c>
      <c r="C82" s="255">
        <v>26451</v>
      </c>
      <c r="D82" s="255" t="s">
        <v>33</v>
      </c>
      <c r="E82" s="360"/>
      <c r="F82" s="360"/>
      <c r="G82" s="360"/>
      <c r="H82" s="361"/>
    </row>
    <row r="83" spans="1:8" ht="5.25" hidden="1" customHeight="1">
      <c r="A83" s="255"/>
      <c r="B83" s="108"/>
      <c r="C83" s="255"/>
      <c r="D83" s="255"/>
      <c r="E83" s="360"/>
      <c r="F83" s="360"/>
      <c r="G83" s="360"/>
      <c r="H83" s="361"/>
    </row>
    <row r="84" spans="1:8" ht="30">
      <c r="A84" s="255"/>
      <c r="B84" s="105" t="s">
        <v>338</v>
      </c>
      <c r="C84" s="255"/>
      <c r="D84" s="255"/>
      <c r="E84" s="360"/>
      <c r="F84" s="360"/>
      <c r="G84" s="360"/>
      <c r="H84" s="361"/>
    </row>
    <row r="85" spans="1:8" ht="3" customHeight="1">
      <c r="A85" s="255"/>
      <c r="B85" s="108"/>
      <c r="C85" s="255"/>
      <c r="D85" s="255"/>
      <c r="E85" s="360"/>
      <c r="F85" s="360"/>
      <c r="G85" s="360"/>
      <c r="H85" s="361"/>
    </row>
    <row r="86" spans="1:8" ht="6" customHeight="1">
      <c r="A86" s="255"/>
      <c r="B86" s="68"/>
      <c r="C86" s="255"/>
      <c r="D86" s="255"/>
      <c r="E86" s="360"/>
      <c r="F86" s="360"/>
      <c r="G86" s="360"/>
      <c r="H86" s="361"/>
    </row>
    <row r="87" spans="1:8">
      <c r="A87" s="255" t="s">
        <v>358</v>
      </c>
      <c r="B87" s="271" t="s">
        <v>340</v>
      </c>
      <c r="C87" s="255">
        <v>26452</v>
      </c>
      <c r="D87" s="255" t="s">
        <v>33</v>
      </c>
      <c r="E87" s="362" t="e">
        <f>E79</f>
        <v>#REF!</v>
      </c>
      <c r="F87" s="272" t="e">
        <f t="shared" ref="F87:G87" si="1">F79</f>
        <v>#REF!</v>
      </c>
      <c r="G87" s="272" t="e">
        <f t="shared" si="1"/>
        <v>#REF!</v>
      </c>
      <c r="H87" s="361">
        <v>0</v>
      </c>
    </row>
    <row r="88" spans="1:8">
      <c r="A88" s="255"/>
      <c r="B88" s="359"/>
      <c r="C88" s="255"/>
      <c r="D88" s="255"/>
      <c r="E88" s="363"/>
      <c r="F88" s="286"/>
      <c r="G88" s="286"/>
      <c r="H88" s="361"/>
    </row>
    <row r="89" spans="1:8">
      <c r="A89" s="255"/>
      <c r="B89" s="266"/>
      <c r="C89" s="255"/>
      <c r="D89" s="255"/>
      <c r="E89" s="363"/>
      <c r="F89" s="286"/>
      <c r="G89" s="286"/>
      <c r="H89" s="361"/>
    </row>
    <row r="90" spans="1:8" ht="31.5" customHeight="1">
      <c r="A90" s="255">
        <v>2</v>
      </c>
      <c r="B90" s="102" t="s">
        <v>359</v>
      </c>
      <c r="C90" s="255">
        <v>26500</v>
      </c>
      <c r="D90" s="255" t="s">
        <v>33</v>
      </c>
      <c r="E90" s="361">
        <v>0</v>
      </c>
      <c r="F90" s="361">
        <v>0</v>
      </c>
      <c r="G90" s="361">
        <v>0</v>
      </c>
      <c r="H90" s="361">
        <v>0</v>
      </c>
    </row>
    <row r="91" spans="1:8" ht="5.25" hidden="1" customHeight="1">
      <c r="A91" s="255"/>
      <c r="B91" s="103"/>
      <c r="C91" s="255"/>
      <c r="D91" s="255"/>
      <c r="E91" s="361"/>
      <c r="F91" s="361"/>
      <c r="G91" s="361"/>
      <c r="H91" s="361"/>
    </row>
    <row r="92" spans="1:8" ht="30">
      <c r="A92" s="255"/>
      <c r="B92" s="102" t="s">
        <v>360</v>
      </c>
      <c r="C92" s="255"/>
      <c r="D92" s="255"/>
      <c r="E92" s="361"/>
      <c r="F92" s="361"/>
      <c r="G92" s="361"/>
      <c r="H92" s="361"/>
    </row>
    <row r="93" spans="1:8" ht="5.25" hidden="1" customHeight="1">
      <c r="A93" s="255"/>
      <c r="B93" s="103"/>
      <c r="C93" s="255"/>
      <c r="D93" s="255"/>
      <c r="E93" s="361"/>
      <c r="F93" s="361"/>
      <c r="G93" s="361"/>
      <c r="H93" s="361"/>
    </row>
    <row r="94" spans="1:8" ht="30">
      <c r="A94" s="255"/>
      <c r="B94" s="102" t="s">
        <v>361</v>
      </c>
      <c r="C94" s="255"/>
      <c r="D94" s="255"/>
      <c r="E94" s="361"/>
      <c r="F94" s="361"/>
      <c r="G94" s="361"/>
      <c r="H94" s="361"/>
    </row>
    <row r="95" spans="1:8" ht="6" hidden="1" customHeight="1">
      <c r="A95" s="255"/>
      <c r="B95" s="103"/>
      <c r="C95" s="255"/>
      <c r="D95" s="255"/>
      <c r="E95" s="361"/>
      <c r="F95" s="361"/>
      <c r="G95" s="361"/>
      <c r="H95" s="361"/>
    </row>
    <row r="96" spans="1:8">
      <c r="A96" s="255"/>
      <c r="B96" s="102" t="s">
        <v>362</v>
      </c>
      <c r="C96" s="255"/>
      <c r="D96" s="255"/>
      <c r="E96" s="361"/>
      <c r="F96" s="361"/>
      <c r="G96" s="361"/>
      <c r="H96" s="361"/>
    </row>
    <row r="97" spans="1:8" ht="10.5" hidden="1" customHeight="1">
      <c r="A97" s="255"/>
      <c r="B97" s="103"/>
      <c r="C97" s="255"/>
      <c r="D97" s="255"/>
      <c r="E97" s="361"/>
      <c r="F97" s="361"/>
      <c r="G97" s="361"/>
      <c r="H97" s="361"/>
    </row>
    <row r="98" spans="1:8" ht="4.5" hidden="1" customHeight="1">
      <c r="A98" s="255"/>
      <c r="B98" s="110"/>
      <c r="C98" s="255"/>
      <c r="D98" s="255"/>
      <c r="E98" s="361"/>
      <c r="F98" s="361"/>
      <c r="G98" s="361"/>
      <c r="H98" s="361"/>
    </row>
    <row r="99" spans="1:8">
      <c r="A99" s="255"/>
      <c r="B99" s="271" t="s">
        <v>363</v>
      </c>
      <c r="C99" s="255">
        <v>26510</v>
      </c>
      <c r="D99" s="255"/>
      <c r="E99" s="360"/>
      <c r="F99" s="360"/>
      <c r="G99" s="360"/>
      <c r="H99" s="360"/>
    </row>
    <row r="100" spans="1:8" ht="3.75" hidden="1" customHeight="1">
      <c r="A100" s="255"/>
      <c r="B100" s="359"/>
      <c r="C100" s="255"/>
      <c r="D100" s="255"/>
      <c r="E100" s="360"/>
      <c r="F100" s="360"/>
      <c r="G100" s="360"/>
      <c r="H100" s="360"/>
    </row>
    <row r="101" spans="1:8" hidden="1">
      <c r="A101" s="255"/>
      <c r="B101" s="266"/>
      <c r="C101" s="255"/>
      <c r="D101" s="255"/>
      <c r="E101" s="360"/>
      <c r="F101" s="360"/>
      <c r="G101" s="360"/>
      <c r="H101" s="360"/>
    </row>
    <row r="102" spans="1:8" ht="79.5" customHeight="1">
      <c r="A102" s="25">
        <v>3</v>
      </c>
      <c r="B102" s="24" t="s">
        <v>289</v>
      </c>
      <c r="C102" s="25">
        <v>26600</v>
      </c>
      <c r="D102" s="25" t="s">
        <v>33</v>
      </c>
      <c r="E102" s="61">
        <v>0</v>
      </c>
      <c r="F102" s="61">
        <v>0</v>
      </c>
      <c r="G102" s="61">
        <v>0</v>
      </c>
      <c r="H102" s="104">
        <v>0</v>
      </c>
    </row>
    <row r="103" spans="1:8">
      <c r="A103" s="255"/>
      <c r="B103" s="262" t="s">
        <v>364</v>
      </c>
      <c r="C103" s="255">
        <v>26610</v>
      </c>
      <c r="D103" s="255" t="s">
        <v>33</v>
      </c>
      <c r="E103" s="275">
        <f>E102</f>
        <v>0</v>
      </c>
      <c r="F103" s="275">
        <f t="shared" ref="F103:G103" si="2">F102</f>
        <v>0</v>
      </c>
      <c r="G103" s="275">
        <f t="shared" si="2"/>
        <v>0</v>
      </c>
      <c r="H103" s="361">
        <v>0</v>
      </c>
    </row>
    <row r="104" spans="1:8">
      <c r="A104" s="255"/>
      <c r="B104" s="263"/>
      <c r="C104" s="255"/>
      <c r="D104" s="255"/>
      <c r="E104" s="275"/>
      <c r="F104" s="275"/>
      <c r="G104" s="275"/>
      <c r="H104" s="361"/>
    </row>
    <row r="106" spans="1:8" ht="36.75" customHeight="1"/>
    <row r="107" spans="1:8">
      <c r="A107" s="44" t="s">
        <v>365</v>
      </c>
      <c r="G107" s="111" t="s">
        <v>366</v>
      </c>
    </row>
    <row r="108" spans="1:8">
      <c r="A108" s="44" t="s">
        <v>367</v>
      </c>
    </row>
    <row r="110" spans="1:8">
      <c r="A110" s="70" t="s">
        <v>368</v>
      </c>
    </row>
    <row r="112" spans="1:8">
      <c r="A112" s="112"/>
    </row>
    <row r="114" spans="1:5">
      <c r="A114" s="113"/>
    </row>
    <row r="116" spans="1:5" ht="18" customHeight="1">
      <c r="B116" s="114" t="s">
        <v>305</v>
      </c>
      <c r="C116" s="102"/>
      <c r="D116" s="102"/>
      <c r="E116" s="102"/>
    </row>
    <row r="117" spans="1:5">
      <c r="B117" s="354"/>
      <c r="C117" s="354"/>
      <c r="D117" s="354"/>
      <c r="E117" s="354"/>
    </row>
    <row r="118" spans="1:5" ht="20.25">
      <c r="B118" s="355" t="s">
        <v>369</v>
      </c>
      <c r="C118" s="355"/>
      <c r="D118" s="355"/>
      <c r="E118" s="355"/>
    </row>
    <row r="119" spans="1:5">
      <c r="B119" s="356" t="s">
        <v>370</v>
      </c>
      <c r="C119" s="356"/>
      <c r="D119" s="356"/>
      <c r="E119" s="356"/>
    </row>
    <row r="120" spans="1:5" ht="25.5" customHeight="1"/>
    <row r="121" spans="1:5">
      <c r="B121" s="354"/>
      <c r="C121" s="354"/>
      <c r="D121" s="354"/>
      <c r="E121" s="354"/>
    </row>
    <row r="122" spans="1:5" ht="30" customHeight="1">
      <c r="A122" s="112"/>
      <c r="B122" s="357" t="s">
        <v>371</v>
      </c>
      <c r="C122" s="357"/>
      <c r="D122" s="357"/>
      <c r="E122" s="357"/>
    </row>
    <row r="123" spans="1:5">
      <c r="B123" s="356" t="s">
        <v>372</v>
      </c>
      <c r="C123" s="356"/>
      <c r="D123" s="356"/>
      <c r="E123" s="356"/>
    </row>
    <row r="124" spans="1:5" ht="25.5" customHeight="1"/>
    <row r="125" spans="1:5">
      <c r="B125" s="358" t="s">
        <v>373</v>
      </c>
      <c r="C125" s="358"/>
      <c r="D125" s="358"/>
      <c r="E125" s="358"/>
    </row>
    <row r="126" spans="1:5">
      <c r="A126" s="113"/>
      <c r="B126" s="358"/>
      <c r="C126" s="358"/>
      <c r="D126" s="358"/>
      <c r="E126" s="358"/>
    </row>
    <row r="144" spans="1:9" ht="15.75" customHeight="1">
      <c r="A144" s="115" t="s">
        <v>374</v>
      </c>
      <c r="B144" s="115"/>
      <c r="C144" s="115"/>
      <c r="D144" s="115"/>
      <c r="E144" s="115"/>
      <c r="F144" s="115"/>
      <c r="G144" s="115"/>
      <c r="H144" s="115"/>
      <c r="I144" s="115"/>
    </row>
    <row r="145" spans="1:1" ht="15.75" customHeight="1">
      <c r="A145" s="115" t="s">
        <v>375</v>
      </c>
    </row>
    <row r="146" spans="1:1" ht="15.75" customHeight="1">
      <c r="A146" s="115" t="s">
        <v>376</v>
      </c>
    </row>
    <row r="147" spans="1:1" ht="18">
      <c r="A147" s="115" t="s">
        <v>188</v>
      </c>
    </row>
    <row r="148" spans="1:1" ht="18">
      <c r="A148" s="115" t="s">
        <v>189</v>
      </c>
    </row>
    <row r="149" spans="1:1" ht="18">
      <c r="A149" s="115" t="s">
        <v>190</v>
      </c>
    </row>
    <row r="150" spans="1:1" ht="18">
      <c r="A150" s="115" t="s">
        <v>191</v>
      </c>
    </row>
    <row r="151" spans="1:1" ht="18">
      <c r="A151" s="115" t="s">
        <v>192</v>
      </c>
    </row>
    <row r="152" spans="1:1" ht="15.75" customHeight="1">
      <c r="A152" s="115" t="s">
        <v>377</v>
      </c>
    </row>
    <row r="153" spans="1:1" ht="15.75" customHeight="1">
      <c r="A153" s="115" t="s">
        <v>378</v>
      </c>
    </row>
    <row r="154" spans="1:1" ht="15.75" customHeight="1">
      <c r="A154" s="115" t="s">
        <v>379</v>
      </c>
    </row>
    <row r="155" spans="1:1" ht="15.75" customHeight="1">
      <c r="A155" s="115" t="s">
        <v>380</v>
      </c>
    </row>
    <row r="156" spans="1:1" ht="18">
      <c r="A156" s="115" t="s">
        <v>381</v>
      </c>
    </row>
    <row r="157" spans="1:1" ht="15.75" customHeight="1">
      <c r="A157" s="115" t="s">
        <v>382</v>
      </c>
    </row>
    <row r="158" spans="1:1" ht="15.75" customHeight="1">
      <c r="A158" s="115" t="s">
        <v>383</v>
      </c>
    </row>
    <row r="159" spans="1:1" ht="15.75" customHeight="1">
      <c r="A159" s="115" t="s">
        <v>384</v>
      </c>
    </row>
    <row r="160" spans="1:1" ht="15.75" customHeight="1">
      <c r="A160" s="115" t="s">
        <v>385</v>
      </c>
    </row>
    <row r="161" spans="1:1" ht="15.75" customHeight="1">
      <c r="A161" s="115" t="s">
        <v>386</v>
      </c>
    </row>
    <row r="162" spans="1:1" ht="15.75" customHeight="1">
      <c r="A162" s="115" t="s">
        <v>387</v>
      </c>
    </row>
    <row r="163" spans="1:1" ht="15.75" customHeight="1">
      <c r="A163" s="115" t="s">
        <v>388</v>
      </c>
    </row>
    <row r="164" spans="1:1" ht="15.75" customHeight="1">
      <c r="A164" s="115" t="s">
        <v>389</v>
      </c>
    </row>
    <row r="165" spans="1:1" ht="15.75" customHeight="1">
      <c r="A165" s="115" t="s">
        <v>390</v>
      </c>
    </row>
  </sheetData>
  <mergeCells count="172">
    <mergeCell ref="A2:H2"/>
    <mergeCell ref="A4:A5"/>
    <mergeCell ref="B4:B5"/>
    <mergeCell ref="C4:C5"/>
    <mergeCell ref="D4:D5"/>
    <mergeCell ref="E4:H4"/>
    <mergeCell ref="A7:A11"/>
    <mergeCell ref="C7:C11"/>
    <mergeCell ref="D7:D11"/>
    <mergeCell ref="E7:E11"/>
    <mergeCell ref="F7:F11"/>
    <mergeCell ref="G7:G11"/>
    <mergeCell ref="H7:H11"/>
    <mergeCell ref="A12:A18"/>
    <mergeCell ref="C12:C18"/>
    <mergeCell ref="D12:D18"/>
    <mergeCell ref="E12:E18"/>
    <mergeCell ref="F12:F18"/>
    <mergeCell ref="G12:G18"/>
    <mergeCell ref="H12:H18"/>
    <mergeCell ref="A19:A26"/>
    <mergeCell ref="C19:C26"/>
    <mergeCell ref="D19:D26"/>
    <mergeCell ref="E19:E26"/>
    <mergeCell ref="F19:F26"/>
    <mergeCell ref="G19:G26"/>
    <mergeCell ref="H19:H26"/>
    <mergeCell ref="A27:A29"/>
    <mergeCell ref="B27:B29"/>
    <mergeCell ref="C27:C29"/>
    <mergeCell ref="D27:D29"/>
    <mergeCell ref="E27:E29"/>
    <mergeCell ref="F27:F29"/>
    <mergeCell ref="G27:G29"/>
    <mergeCell ref="H27:H29"/>
    <mergeCell ref="A30:A35"/>
    <mergeCell ref="C30:C35"/>
    <mergeCell ref="D30:D35"/>
    <mergeCell ref="E30:E35"/>
    <mergeCell ref="F30:F35"/>
    <mergeCell ref="G30:G35"/>
    <mergeCell ref="H30:H35"/>
    <mergeCell ref="A36:A39"/>
    <mergeCell ref="C36:C39"/>
    <mergeCell ref="D36:D39"/>
    <mergeCell ref="E36:E39"/>
    <mergeCell ref="F36:F39"/>
    <mergeCell ref="G36:G39"/>
    <mergeCell ref="H36:H39"/>
    <mergeCell ref="A40:A44"/>
    <mergeCell ref="C40:C44"/>
    <mergeCell ref="D40:D44"/>
    <mergeCell ref="E40:E42"/>
    <mergeCell ref="F40:F42"/>
    <mergeCell ref="G40:G42"/>
    <mergeCell ref="H40:H44"/>
    <mergeCell ref="E43:E44"/>
    <mergeCell ref="F43:F44"/>
    <mergeCell ref="G43:G44"/>
    <mergeCell ref="A45:A47"/>
    <mergeCell ref="B45:B47"/>
    <mergeCell ref="C45:C47"/>
    <mergeCell ref="D45:D47"/>
    <mergeCell ref="E45:E47"/>
    <mergeCell ref="F45:F47"/>
    <mergeCell ref="G45:G47"/>
    <mergeCell ref="H45:H47"/>
    <mergeCell ref="A48:A54"/>
    <mergeCell ref="C48:C54"/>
    <mergeCell ref="D48:D54"/>
    <mergeCell ref="E48:E54"/>
    <mergeCell ref="F48:F54"/>
    <mergeCell ref="G48:G54"/>
    <mergeCell ref="H48:H54"/>
    <mergeCell ref="A55:A59"/>
    <mergeCell ref="C55:C59"/>
    <mergeCell ref="D55:D59"/>
    <mergeCell ref="E55:E59"/>
    <mergeCell ref="F55:F59"/>
    <mergeCell ref="G55:G59"/>
    <mergeCell ref="H55:H59"/>
    <mergeCell ref="A60:A62"/>
    <mergeCell ref="B60:B62"/>
    <mergeCell ref="C60:C62"/>
    <mergeCell ref="D60:D62"/>
    <mergeCell ref="E60:E62"/>
    <mergeCell ref="F60:F62"/>
    <mergeCell ref="G60:G62"/>
    <mergeCell ref="H60:H62"/>
    <mergeCell ref="A63:A65"/>
    <mergeCell ref="B63:B65"/>
    <mergeCell ref="C63:C65"/>
    <mergeCell ref="D63:D65"/>
    <mergeCell ref="E63:E65"/>
    <mergeCell ref="F63:F65"/>
    <mergeCell ref="G63:G65"/>
    <mergeCell ref="H63:H65"/>
    <mergeCell ref="A66:A70"/>
    <mergeCell ref="C66:C70"/>
    <mergeCell ref="D66:D70"/>
    <mergeCell ref="E66:E70"/>
    <mergeCell ref="F66:F70"/>
    <mergeCell ref="G66:G70"/>
    <mergeCell ref="H66:H70"/>
    <mergeCell ref="A71:A75"/>
    <mergeCell ref="C71:C75"/>
    <mergeCell ref="D71:D75"/>
    <mergeCell ref="E71:E75"/>
    <mergeCell ref="F71:F75"/>
    <mergeCell ref="G71:G75"/>
    <mergeCell ref="H71:H75"/>
    <mergeCell ref="A76:A78"/>
    <mergeCell ref="B76:B78"/>
    <mergeCell ref="C76:C78"/>
    <mergeCell ref="D76:D78"/>
    <mergeCell ref="E76:E78"/>
    <mergeCell ref="F76:F78"/>
    <mergeCell ref="G76:G78"/>
    <mergeCell ref="H76:H78"/>
    <mergeCell ref="A79:A81"/>
    <mergeCell ref="B79:B81"/>
    <mergeCell ref="C79:C81"/>
    <mergeCell ref="D79:D81"/>
    <mergeCell ref="E79:E81"/>
    <mergeCell ref="F79:F81"/>
    <mergeCell ref="G79:G81"/>
    <mergeCell ref="H79:H81"/>
    <mergeCell ref="A82:A86"/>
    <mergeCell ref="C82:C86"/>
    <mergeCell ref="D82:D86"/>
    <mergeCell ref="E82:E86"/>
    <mergeCell ref="F82:F86"/>
    <mergeCell ref="G82:G86"/>
    <mergeCell ref="H82:H86"/>
    <mergeCell ref="A87:A89"/>
    <mergeCell ref="B87:B89"/>
    <mergeCell ref="C87:C89"/>
    <mergeCell ref="D87:D89"/>
    <mergeCell ref="E87:E89"/>
    <mergeCell ref="F87:F89"/>
    <mergeCell ref="G87:G89"/>
    <mergeCell ref="H87:H89"/>
    <mergeCell ref="A90:A98"/>
    <mergeCell ref="C90:C98"/>
    <mergeCell ref="D90:D98"/>
    <mergeCell ref="E90:E98"/>
    <mergeCell ref="F90:F98"/>
    <mergeCell ref="G90:G98"/>
    <mergeCell ref="H90:H98"/>
    <mergeCell ref="F99:F101"/>
    <mergeCell ref="G99:G101"/>
    <mergeCell ref="H99:H101"/>
    <mergeCell ref="A103:A104"/>
    <mergeCell ref="B103:B104"/>
    <mergeCell ref="C103:C104"/>
    <mergeCell ref="D103:D104"/>
    <mergeCell ref="E103:E104"/>
    <mergeCell ref="F103:F104"/>
    <mergeCell ref="G103:G104"/>
    <mergeCell ref="H103:H104"/>
    <mergeCell ref="B117:E117"/>
    <mergeCell ref="B118:E118"/>
    <mergeCell ref="B119:E119"/>
    <mergeCell ref="B121:E121"/>
    <mergeCell ref="B122:E122"/>
    <mergeCell ref="B123:E123"/>
    <mergeCell ref="B125:E126"/>
    <mergeCell ref="A99:A101"/>
    <mergeCell ref="B99:B101"/>
    <mergeCell ref="C99:C101"/>
    <mergeCell ref="D99:D101"/>
    <mergeCell ref="E99:E101"/>
  </mergeCells>
  <hyperlinks>
    <hyperlink ref="A2" location="_edn1" display="Раздел 2. Сведения по выплатам на закупки товаров, работ, услуг"/>
    <hyperlink ref="B9" location="_edn2" display="всего"/>
    <hyperlink ref="B16" location="_edn3" display="и Федерального закона от 18.07.2011г. № 223-ФЗ «О закупках товаров, работ, услуг отдельными видами юридических лиц» (далее-Федеральный закон № 223-ФЗ)"/>
    <hyperlink ref="B27" location="_edn4" display="по контрактам (договорам), заключенным до начала текущего финансового года с учетом требований Федерального закона № 44-ФЗ и Федерального закона  № 223-ФЗ"/>
    <hyperlink ref="B45" location="_edn5" display="в соответствии с Федеральным законом № 223-ФЗ"/>
    <hyperlink ref="B63" location="_edn6" display="за счет субсидий, предоставляемых на осуществление капитальных вложений[vi]"/>
    <hyperlink ref="B96" location="_edn7" display=" году закупки"/>
  </hyperlinks>
  <pageMargins left="0.70866141732283472" right="0.70866141732283472" top="0.74803149606299213" bottom="0.74803149606299213" header="0.31496062992125984" footer="0.31496062992125984"/>
  <pageSetup paperSize="9" scale="45" fitToHeight="3"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pageSetUpPr fitToPage="1"/>
  </sheetPr>
  <dimension ref="A1:DA47"/>
  <sheetViews>
    <sheetView zoomScale="130" workbookViewId="0">
      <selection activeCell="AH41" sqref="AH41:CM41"/>
    </sheetView>
  </sheetViews>
  <sheetFormatPr defaultRowHeight="10.15" customHeight="1"/>
  <cols>
    <col min="1" max="25" width="0.85546875" style="28" bestFit="1" customWidth="1"/>
    <col min="26" max="26" width="2.5703125" style="28" bestFit="1" customWidth="1"/>
    <col min="27" max="28" width="0.85546875" style="28" bestFit="1" customWidth="1"/>
    <col min="29" max="29" width="2.5703125" style="28" bestFit="1" customWidth="1"/>
    <col min="30" max="99" width="0.85546875" style="28" bestFit="1" customWidth="1"/>
    <col min="100" max="100" width="8.7109375" style="28" bestFit="1" customWidth="1"/>
    <col min="101" max="101" width="13.7109375" style="28" bestFit="1" customWidth="1"/>
    <col min="102" max="103" width="14.5703125" style="28" bestFit="1" customWidth="1"/>
    <col min="104" max="104" width="14.85546875" style="28" bestFit="1" customWidth="1"/>
    <col min="105" max="105" width="11.7109375" style="28" bestFit="1" customWidth="1"/>
    <col min="106" max="106" width="9.140625" style="28" bestFit="1"/>
    <col min="107" max="16384" width="9.140625" style="28"/>
  </cols>
  <sheetData>
    <row r="1" spans="1:105" ht="21.75" customHeight="1">
      <c r="B1" s="303" t="s">
        <v>230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row>
    <row r="2" spans="1:105" ht="15"/>
    <row r="3" spans="1:105" ht="11.25" customHeight="1">
      <c r="A3" s="305" t="s">
        <v>231</v>
      </c>
      <c r="B3" s="305"/>
      <c r="C3" s="305"/>
      <c r="D3" s="305"/>
      <c r="E3" s="305"/>
      <c r="F3" s="305"/>
      <c r="G3" s="305"/>
      <c r="H3" s="305"/>
      <c r="I3" s="304" t="s">
        <v>11</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232</v>
      </c>
      <c r="CO3" s="305"/>
      <c r="CP3" s="305"/>
      <c r="CQ3" s="305"/>
      <c r="CR3" s="305"/>
      <c r="CS3" s="305"/>
      <c r="CT3" s="305"/>
      <c r="CU3" s="305"/>
      <c r="CV3" s="261" t="s">
        <v>233</v>
      </c>
      <c r="CW3" s="261" t="s">
        <v>391</v>
      </c>
      <c r="CX3" s="260" t="s">
        <v>15</v>
      </c>
      <c r="CY3" s="260"/>
      <c r="CZ3" s="260"/>
      <c r="DA3" s="260"/>
    </row>
    <row r="4" spans="1:105" ht="31.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261"/>
      <c r="CW4" s="261"/>
      <c r="CX4" s="34" t="s">
        <v>16</v>
      </c>
      <c r="CY4" s="34" t="s">
        <v>17</v>
      </c>
      <c r="CZ4" s="34" t="s">
        <v>18</v>
      </c>
      <c r="DA4" s="261" t="s">
        <v>19</v>
      </c>
    </row>
    <row r="5" spans="1:105" ht="53.25"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261"/>
      <c r="CW5" s="261"/>
      <c r="CX5" s="31" t="s">
        <v>234</v>
      </c>
      <c r="CY5" s="116" t="s">
        <v>235</v>
      </c>
      <c r="CZ5" s="116" t="s">
        <v>236</v>
      </c>
      <c r="DA5" s="261"/>
    </row>
    <row r="6" spans="1:105" ht="18.75" customHeight="1">
      <c r="A6" s="353" t="s">
        <v>23</v>
      </c>
      <c r="B6" s="353"/>
      <c r="C6" s="353"/>
      <c r="D6" s="353"/>
      <c r="E6" s="353"/>
      <c r="F6" s="353"/>
      <c r="G6" s="353"/>
      <c r="H6" s="353"/>
      <c r="I6" s="353" t="s">
        <v>24</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25</v>
      </c>
      <c r="CO6" s="353"/>
      <c r="CP6" s="353"/>
      <c r="CQ6" s="353"/>
      <c r="CR6" s="353"/>
      <c r="CS6" s="353"/>
      <c r="CT6" s="353"/>
      <c r="CU6" s="353"/>
      <c r="CV6" s="32" t="s">
        <v>26</v>
      </c>
      <c r="CW6" s="32" t="s">
        <v>392</v>
      </c>
      <c r="CX6" s="32" t="s">
        <v>27</v>
      </c>
      <c r="CY6" s="32" t="s">
        <v>28</v>
      </c>
      <c r="CZ6" s="32" t="s">
        <v>29</v>
      </c>
      <c r="DA6" s="32" t="s">
        <v>30</v>
      </c>
    </row>
    <row r="7" spans="1:105" ht="28.5" customHeight="1">
      <c r="A7" s="343">
        <v>1</v>
      </c>
      <c r="B7" s="343"/>
      <c r="C7" s="343"/>
      <c r="D7" s="343"/>
      <c r="E7" s="343"/>
      <c r="F7" s="343"/>
      <c r="G7" s="343"/>
      <c r="H7" s="343"/>
      <c r="I7" s="350" t="s">
        <v>237</v>
      </c>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43" t="s">
        <v>238</v>
      </c>
      <c r="CO7" s="343"/>
      <c r="CP7" s="343"/>
      <c r="CQ7" s="343"/>
      <c r="CR7" s="343"/>
      <c r="CS7" s="343"/>
      <c r="CT7" s="343"/>
      <c r="CU7" s="343"/>
      <c r="CV7" s="34" t="s">
        <v>239</v>
      </c>
      <c r="CW7" s="34" t="s">
        <v>33</v>
      </c>
      <c r="CX7" s="35">
        <v>26641417.629999999</v>
      </c>
      <c r="CY7" s="35">
        <v>13005419.82</v>
      </c>
      <c r="CZ7" s="35">
        <v>12930515.15</v>
      </c>
      <c r="DA7" s="35">
        <v>0</v>
      </c>
    </row>
    <row r="8" spans="1:105" ht="24" customHeight="1">
      <c r="A8" s="338" t="s">
        <v>240</v>
      </c>
      <c r="B8" s="338"/>
      <c r="C8" s="338"/>
      <c r="D8" s="338"/>
      <c r="E8" s="338"/>
      <c r="F8" s="338"/>
      <c r="G8" s="338"/>
      <c r="H8" s="338"/>
      <c r="I8" s="351" t="s">
        <v>241</v>
      </c>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38" t="s">
        <v>242</v>
      </c>
      <c r="CO8" s="338"/>
      <c r="CP8" s="338"/>
      <c r="CQ8" s="338"/>
      <c r="CR8" s="338"/>
      <c r="CS8" s="338"/>
      <c r="CT8" s="338"/>
      <c r="CU8" s="338"/>
      <c r="CV8" s="34" t="s">
        <v>243</v>
      </c>
      <c r="CW8" s="34" t="s">
        <v>33</v>
      </c>
      <c r="CX8" s="35">
        <v>0</v>
      </c>
      <c r="CY8" s="35">
        <v>0</v>
      </c>
      <c r="CZ8" s="35">
        <v>0</v>
      </c>
      <c r="DA8" s="35">
        <v>0</v>
      </c>
    </row>
    <row r="9" spans="1:105" ht="24" customHeight="1">
      <c r="A9" s="338" t="s">
        <v>244</v>
      </c>
      <c r="B9" s="338"/>
      <c r="C9" s="338"/>
      <c r="D9" s="338"/>
      <c r="E9" s="338"/>
      <c r="F9" s="338"/>
      <c r="G9" s="338"/>
      <c r="H9" s="338"/>
      <c r="I9" s="348" t="s">
        <v>245</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38" t="s">
        <v>246</v>
      </c>
      <c r="CO9" s="338"/>
      <c r="CP9" s="338"/>
      <c r="CQ9" s="338"/>
      <c r="CR9" s="338"/>
      <c r="CS9" s="338"/>
      <c r="CT9" s="338"/>
      <c r="CU9" s="338"/>
      <c r="CV9" s="34" t="s">
        <v>239</v>
      </c>
      <c r="CW9" s="34" t="s">
        <v>33</v>
      </c>
      <c r="CX9" s="35">
        <v>0</v>
      </c>
      <c r="CY9" s="35">
        <v>0</v>
      </c>
      <c r="CZ9" s="35">
        <v>0</v>
      </c>
      <c r="DA9" s="35">
        <v>0</v>
      </c>
    </row>
    <row r="10" spans="1:105" ht="24" customHeight="1">
      <c r="A10" s="338" t="s">
        <v>247</v>
      </c>
      <c r="B10" s="338"/>
      <c r="C10" s="338"/>
      <c r="D10" s="338"/>
      <c r="E10" s="338"/>
      <c r="F10" s="338"/>
      <c r="G10" s="338"/>
      <c r="H10" s="338"/>
      <c r="I10" s="348" t="s">
        <v>248</v>
      </c>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38" t="s">
        <v>249</v>
      </c>
      <c r="CO10" s="338"/>
      <c r="CP10" s="338"/>
      <c r="CQ10" s="338"/>
      <c r="CR10" s="338"/>
      <c r="CS10" s="338"/>
      <c r="CT10" s="338"/>
      <c r="CU10" s="338"/>
      <c r="CV10" s="34" t="s">
        <v>243</v>
      </c>
      <c r="CW10" s="34" t="s">
        <v>33</v>
      </c>
      <c r="CX10" s="35">
        <v>1066553.75</v>
      </c>
      <c r="CY10" s="35">
        <v>0</v>
      </c>
      <c r="CZ10" s="35">
        <v>0</v>
      </c>
      <c r="DA10" s="35">
        <v>0</v>
      </c>
    </row>
    <row r="11" spans="1:105" ht="24" customHeight="1">
      <c r="A11" s="338" t="s">
        <v>250</v>
      </c>
      <c r="B11" s="338"/>
      <c r="C11" s="338"/>
      <c r="D11" s="338"/>
      <c r="E11" s="338"/>
      <c r="F11" s="338"/>
      <c r="G11" s="338"/>
      <c r="H11" s="338"/>
      <c r="I11" s="348" t="s">
        <v>251</v>
      </c>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38" t="s">
        <v>252</v>
      </c>
      <c r="CO11" s="338"/>
      <c r="CP11" s="338"/>
      <c r="CQ11" s="338"/>
      <c r="CR11" s="338"/>
      <c r="CS11" s="338"/>
      <c r="CT11" s="338"/>
      <c r="CU11" s="338"/>
      <c r="CV11" s="34" t="s">
        <v>239</v>
      </c>
      <c r="CW11" s="34" t="s">
        <v>33</v>
      </c>
      <c r="CX11" s="35">
        <v>25574863.879999999</v>
      </c>
      <c r="CY11" s="35">
        <v>13005419.82</v>
      </c>
      <c r="CZ11" s="35">
        <v>12930515.15</v>
      </c>
      <c r="DA11" s="35">
        <v>0</v>
      </c>
    </row>
    <row r="12" spans="1:105" ht="24" customHeight="1">
      <c r="A12" s="338" t="s">
        <v>253</v>
      </c>
      <c r="B12" s="338"/>
      <c r="C12" s="338"/>
      <c r="D12" s="338"/>
      <c r="E12" s="338"/>
      <c r="F12" s="338"/>
      <c r="G12" s="338"/>
      <c r="H12" s="338"/>
      <c r="I12" s="348" t="s">
        <v>254</v>
      </c>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c r="BZ12" s="349"/>
      <c r="CA12" s="349"/>
      <c r="CB12" s="349"/>
      <c r="CC12" s="349"/>
      <c r="CD12" s="349"/>
      <c r="CE12" s="349"/>
      <c r="CF12" s="349"/>
      <c r="CG12" s="349"/>
      <c r="CH12" s="349"/>
      <c r="CI12" s="349"/>
      <c r="CJ12" s="349"/>
      <c r="CK12" s="349"/>
      <c r="CL12" s="349"/>
      <c r="CM12" s="349"/>
      <c r="CN12" s="338" t="s">
        <v>255</v>
      </c>
      <c r="CO12" s="338"/>
      <c r="CP12" s="338"/>
      <c r="CQ12" s="338"/>
      <c r="CR12" s="338"/>
      <c r="CS12" s="338"/>
      <c r="CT12" s="338"/>
      <c r="CU12" s="338"/>
      <c r="CV12" s="34" t="s">
        <v>239</v>
      </c>
      <c r="CW12" s="34" t="s">
        <v>33</v>
      </c>
      <c r="CX12" s="35">
        <v>18949353.120000001</v>
      </c>
      <c r="CY12" s="35">
        <v>7945440</v>
      </c>
      <c r="CZ12" s="35">
        <v>8148592.71</v>
      </c>
      <c r="DA12" s="35">
        <v>0</v>
      </c>
    </row>
    <row r="13" spans="1:105" ht="24" customHeight="1">
      <c r="A13" s="338" t="s">
        <v>256</v>
      </c>
      <c r="B13" s="338"/>
      <c r="C13" s="338"/>
      <c r="D13" s="338"/>
      <c r="E13" s="338"/>
      <c r="F13" s="338"/>
      <c r="G13" s="338"/>
      <c r="H13" s="338"/>
      <c r="I13" s="348" t="s">
        <v>257</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349"/>
      <c r="BU13" s="349"/>
      <c r="BV13" s="349"/>
      <c r="BW13" s="349"/>
      <c r="BX13" s="349"/>
      <c r="BY13" s="349"/>
      <c r="BZ13" s="349"/>
      <c r="CA13" s="349"/>
      <c r="CB13" s="349"/>
      <c r="CC13" s="349"/>
      <c r="CD13" s="349"/>
      <c r="CE13" s="349"/>
      <c r="CF13" s="349"/>
      <c r="CG13" s="349"/>
      <c r="CH13" s="349"/>
      <c r="CI13" s="349"/>
      <c r="CJ13" s="349"/>
      <c r="CK13" s="349"/>
      <c r="CL13" s="349"/>
      <c r="CM13" s="349"/>
      <c r="CN13" s="338" t="s">
        <v>258</v>
      </c>
      <c r="CO13" s="338"/>
      <c r="CP13" s="338"/>
      <c r="CQ13" s="338"/>
      <c r="CR13" s="338"/>
      <c r="CS13" s="338"/>
      <c r="CT13" s="338"/>
      <c r="CU13" s="338"/>
      <c r="CV13" s="34" t="s">
        <v>239</v>
      </c>
      <c r="CW13" s="34" t="s">
        <v>33</v>
      </c>
      <c r="CX13" s="35">
        <v>0</v>
      </c>
      <c r="CY13" s="35">
        <v>0</v>
      </c>
      <c r="CZ13" s="35">
        <v>0</v>
      </c>
      <c r="DA13" s="35">
        <v>0</v>
      </c>
    </row>
    <row r="14" spans="1:105" ht="24" customHeight="1">
      <c r="A14" s="338" t="s">
        <v>259</v>
      </c>
      <c r="B14" s="338"/>
      <c r="C14" s="338"/>
      <c r="D14" s="338"/>
      <c r="E14" s="338"/>
      <c r="F14" s="338"/>
      <c r="G14" s="338"/>
      <c r="H14" s="338"/>
      <c r="I14" s="348" t="s">
        <v>260</v>
      </c>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49"/>
      <c r="CL14" s="349"/>
      <c r="CM14" s="349"/>
      <c r="CN14" s="338" t="s">
        <v>261</v>
      </c>
      <c r="CO14" s="338"/>
      <c r="CP14" s="338"/>
      <c r="CQ14" s="338"/>
      <c r="CR14" s="338"/>
      <c r="CS14" s="338"/>
      <c r="CT14" s="338"/>
      <c r="CU14" s="338"/>
      <c r="CV14" s="34" t="s">
        <v>239</v>
      </c>
      <c r="CW14" s="34" t="s">
        <v>33</v>
      </c>
      <c r="CX14" s="35">
        <v>18949353.120000001</v>
      </c>
      <c r="CY14" s="35">
        <v>7945440</v>
      </c>
      <c r="CZ14" s="35">
        <v>8148592.71</v>
      </c>
      <c r="DA14" s="35">
        <v>0</v>
      </c>
    </row>
    <row r="15" spans="1:105" ht="24" customHeight="1">
      <c r="A15" s="338" t="s">
        <v>262</v>
      </c>
      <c r="B15" s="338"/>
      <c r="C15" s="338"/>
      <c r="D15" s="338"/>
      <c r="E15" s="338"/>
      <c r="F15" s="338"/>
      <c r="G15" s="338"/>
      <c r="H15" s="338"/>
      <c r="I15" s="348" t="s">
        <v>263</v>
      </c>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38" t="s">
        <v>264</v>
      </c>
      <c r="CO15" s="338"/>
      <c r="CP15" s="338"/>
      <c r="CQ15" s="338"/>
      <c r="CR15" s="338"/>
      <c r="CS15" s="338"/>
      <c r="CT15" s="338"/>
      <c r="CU15" s="338"/>
      <c r="CV15" s="34" t="s">
        <v>239</v>
      </c>
      <c r="CW15" s="34" t="s">
        <v>33</v>
      </c>
      <c r="CX15" s="35">
        <v>1101884.3799999999</v>
      </c>
      <c r="CY15" s="35">
        <v>0</v>
      </c>
      <c r="CZ15" s="35">
        <v>0</v>
      </c>
      <c r="DA15" s="35">
        <v>0</v>
      </c>
    </row>
    <row r="16" spans="1:105" ht="24" customHeight="1">
      <c r="A16" s="338" t="s">
        <v>265</v>
      </c>
      <c r="B16" s="338"/>
      <c r="C16" s="338"/>
      <c r="D16" s="338"/>
      <c r="E16" s="338"/>
      <c r="F16" s="338"/>
      <c r="G16" s="338"/>
      <c r="H16" s="338"/>
      <c r="I16" s="348" t="s">
        <v>257</v>
      </c>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38" t="s">
        <v>266</v>
      </c>
      <c r="CO16" s="338"/>
      <c r="CP16" s="338"/>
      <c r="CQ16" s="338"/>
      <c r="CR16" s="338"/>
      <c r="CS16" s="338"/>
      <c r="CT16" s="338"/>
      <c r="CU16" s="338"/>
      <c r="CV16" s="34" t="s">
        <v>239</v>
      </c>
      <c r="CW16" s="34" t="s">
        <v>33</v>
      </c>
      <c r="CX16" s="35">
        <v>0</v>
      </c>
      <c r="CY16" s="35">
        <v>0</v>
      </c>
      <c r="CZ16" s="35">
        <v>0</v>
      </c>
      <c r="DA16" s="35">
        <v>0</v>
      </c>
    </row>
    <row r="17" spans="1:105" ht="24" customHeight="1">
      <c r="A17" s="338" t="s">
        <v>267</v>
      </c>
      <c r="B17" s="338"/>
      <c r="C17" s="338"/>
      <c r="D17" s="338"/>
      <c r="E17" s="338"/>
      <c r="F17" s="338"/>
      <c r="G17" s="338"/>
      <c r="H17" s="338"/>
      <c r="I17" s="348" t="s">
        <v>260</v>
      </c>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38" t="s">
        <v>268</v>
      </c>
      <c r="CO17" s="338"/>
      <c r="CP17" s="338"/>
      <c r="CQ17" s="338"/>
      <c r="CR17" s="338"/>
      <c r="CS17" s="338"/>
      <c r="CT17" s="338"/>
      <c r="CU17" s="338"/>
      <c r="CV17" s="34" t="s">
        <v>239</v>
      </c>
      <c r="CW17" s="34" t="s">
        <v>33</v>
      </c>
      <c r="CX17" s="35">
        <v>1101884.3799999999</v>
      </c>
      <c r="CY17" s="35">
        <v>0</v>
      </c>
      <c r="CZ17" s="35">
        <v>0</v>
      </c>
      <c r="DA17" s="35">
        <v>0</v>
      </c>
    </row>
    <row r="18" spans="1:105" ht="24" customHeight="1">
      <c r="A18" s="338" t="s">
        <v>269</v>
      </c>
      <c r="B18" s="338"/>
      <c r="C18" s="338"/>
      <c r="D18" s="338"/>
      <c r="E18" s="338"/>
      <c r="F18" s="338"/>
      <c r="G18" s="338"/>
      <c r="H18" s="338"/>
      <c r="I18" s="348" t="s">
        <v>270</v>
      </c>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38" t="s">
        <v>271</v>
      </c>
      <c r="CO18" s="338"/>
      <c r="CP18" s="338"/>
      <c r="CQ18" s="338"/>
      <c r="CR18" s="338"/>
      <c r="CS18" s="338"/>
      <c r="CT18" s="338"/>
      <c r="CU18" s="338"/>
      <c r="CV18" s="34" t="s">
        <v>239</v>
      </c>
      <c r="CW18" s="34" t="s">
        <v>33</v>
      </c>
      <c r="CX18" s="35">
        <v>0</v>
      </c>
      <c r="CY18" s="35">
        <v>0</v>
      </c>
      <c r="CZ18" s="35">
        <v>0</v>
      </c>
      <c r="DA18" s="35">
        <v>0</v>
      </c>
    </row>
    <row r="19" spans="1:105" ht="24" customHeight="1">
      <c r="A19" s="338" t="s">
        <v>272</v>
      </c>
      <c r="B19" s="338"/>
      <c r="C19" s="338"/>
      <c r="D19" s="338"/>
      <c r="E19" s="338"/>
      <c r="F19" s="338"/>
      <c r="G19" s="338"/>
      <c r="H19" s="338"/>
      <c r="I19" s="348" t="s">
        <v>273</v>
      </c>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38" t="s">
        <v>274</v>
      </c>
      <c r="CO19" s="338"/>
      <c r="CP19" s="338"/>
      <c r="CQ19" s="338"/>
      <c r="CR19" s="338"/>
      <c r="CS19" s="338"/>
      <c r="CT19" s="338"/>
      <c r="CU19" s="338"/>
      <c r="CV19" s="34" t="s">
        <v>239</v>
      </c>
      <c r="CW19" s="34" t="s">
        <v>33</v>
      </c>
      <c r="CX19" s="35">
        <v>5523626.3799999999</v>
      </c>
      <c r="CY19" s="35">
        <v>5059979.82</v>
      </c>
      <c r="CZ19" s="35">
        <v>4781922.4400000004</v>
      </c>
      <c r="DA19" s="35">
        <v>0</v>
      </c>
    </row>
    <row r="20" spans="1:105" ht="24" customHeight="1">
      <c r="A20" s="338" t="s">
        <v>275</v>
      </c>
      <c r="B20" s="338"/>
      <c r="C20" s="338"/>
      <c r="D20" s="338"/>
      <c r="E20" s="338"/>
      <c r="F20" s="338"/>
      <c r="G20" s="338"/>
      <c r="H20" s="338"/>
      <c r="I20" s="348" t="s">
        <v>257</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38" t="s">
        <v>276</v>
      </c>
      <c r="CO20" s="338"/>
      <c r="CP20" s="338"/>
      <c r="CQ20" s="338"/>
      <c r="CR20" s="338"/>
      <c r="CS20" s="338"/>
      <c r="CT20" s="338"/>
      <c r="CU20" s="338"/>
      <c r="CV20" s="34" t="s">
        <v>239</v>
      </c>
      <c r="CW20" s="34" t="s">
        <v>33</v>
      </c>
      <c r="CX20" s="35">
        <v>0</v>
      </c>
      <c r="CY20" s="35">
        <v>0</v>
      </c>
      <c r="CZ20" s="35">
        <v>0</v>
      </c>
      <c r="DA20" s="35">
        <v>0</v>
      </c>
    </row>
    <row r="21" spans="1:105" ht="24" customHeight="1">
      <c r="A21" s="338" t="s">
        <v>277</v>
      </c>
      <c r="B21" s="338"/>
      <c r="C21" s="338"/>
      <c r="D21" s="338"/>
      <c r="E21" s="338"/>
      <c r="F21" s="338"/>
      <c r="G21" s="338"/>
      <c r="H21" s="338"/>
      <c r="I21" s="348" t="s">
        <v>260</v>
      </c>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38" t="s">
        <v>278</v>
      </c>
      <c r="CO21" s="338"/>
      <c r="CP21" s="338"/>
      <c r="CQ21" s="338"/>
      <c r="CR21" s="338"/>
      <c r="CS21" s="338"/>
      <c r="CT21" s="338"/>
      <c r="CU21" s="338"/>
      <c r="CV21" s="34" t="s">
        <v>239</v>
      </c>
      <c r="CW21" s="34" t="s">
        <v>33</v>
      </c>
      <c r="CX21" s="35">
        <v>5523626.3799999999</v>
      </c>
      <c r="CY21" s="35">
        <v>5059979.82</v>
      </c>
      <c r="CZ21" s="35">
        <v>4781922.4400000004</v>
      </c>
      <c r="DA21" s="35">
        <v>0</v>
      </c>
    </row>
    <row r="22" spans="1:105" ht="21.75" customHeight="1">
      <c r="A22" s="343">
        <v>2</v>
      </c>
      <c r="B22" s="343"/>
      <c r="C22" s="343"/>
      <c r="D22" s="343"/>
      <c r="E22" s="343"/>
      <c r="F22" s="343"/>
      <c r="G22" s="343"/>
      <c r="H22" s="343"/>
      <c r="I22" s="344" t="s">
        <v>279</v>
      </c>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6"/>
      <c r="CN22" s="343" t="s">
        <v>280</v>
      </c>
      <c r="CO22" s="343"/>
      <c r="CP22" s="343"/>
      <c r="CQ22" s="343"/>
      <c r="CR22" s="343"/>
      <c r="CS22" s="343"/>
      <c r="CT22" s="343"/>
      <c r="CU22" s="343"/>
      <c r="CV22" s="34" t="s">
        <v>281</v>
      </c>
      <c r="CW22" s="34" t="s">
        <v>33</v>
      </c>
      <c r="CX22" s="35">
        <v>0</v>
      </c>
      <c r="CY22" s="35">
        <v>0</v>
      </c>
      <c r="CZ22" s="35">
        <v>0</v>
      </c>
      <c r="DA22" s="35">
        <v>0</v>
      </c>
    </row>
    <row r="23" spans="1:105" ht="24" customHeight="1">
      <c r="A23" s="338" t="s">
        <v>282</v>
      </c>
      <c r="B23" s="338"/>
      <c r="C23" s="338"/>
      <c r="D23" s="338"/>
      <c r="E23" s="338"/>
      <c r="F23" s="338"/>
      <c r="G23" s="338"/>
      <c r="H23" s="338"/>
      <c r="I23" s="348" t="s">
        <v>283</v>
      </c>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38" t="s">
        <v>284</v>
      </c>
      <c r="CO23" s="338"/>
      <c r="CP23" s="338"/>
      <c r="CQ23" s="338"/>
      <c r="CR23" s="338"/>
      <c r="CS23" s="338"/>
      <c r="CT23" s="338"/>
      <c r="CU23" s="338"/>
      <c r="CV23" s="34" t="s">
        <v>239</v>
      </c>
      <c r="CW23" s="34" t="s">
        <v>33</v>
      </c>
      <c r="CX23" s="35">
        <v>0</v>
      </c>
      <c r="CY23" s="35">
        <v>0</v>
      </c>
      <c r="CZ23" s="35">
        <v>0</v>
      </c>
      <c r="DA23" s="35">
        <v>0</v>
      </c>
    </row>
    <row r="24" spans="1:105" ht="24" customHeight="1">
      <c r="A24" s="338" t="s">
        <v>285</v>
      </c>
      <c r="B24" s="338"/>
      <c r="C24" s="338"/>
      <c r="D24" s="338"/>
      <c r="E24" s="338"/>
      <c r="F24" s="338"/>
      <c r="G24" s="338"/>
      <c r="H24" s="338"/>
      <c r="I24" s="348" t="s">
        <v>283</v>
      </c>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38" t="s">
        <v>284</v>
      </c>
      <c r="CO24" s="338"/>
      <c r="CP24" s="338"/>
      <c r="CQ24" s="338"/>
      <c r="CR24" s="338"/>
      <c r="CS24" s="338"/>
      <c r="CT24" s="338"/>
      <c r="CU24" s="338"/>
      <c r="CV24" s="34" t="s">
        <v>286</v>
      </c>
      <c r="CW24" s="34" t="s">
        <v>33</v>
      </c>
      <c r="CX24" s="35">
        <v>0</v>
      </c>
      <c r="CY24" s="35">
        <v>0</v>
      </c>
      <c r="CZ24" s="35">
        <v>0</v>
      </c>
      <c r="DA24" s="35">
        <v>0</v>
      </c>
    </row>
    <row r="25" spans="1:105" ht="24" customHeight="1">
      <c r="A25" s="338" t="s">
        <v>287</v>
      </c>
      <c r="B25" s="338"/>
      <c r="C25" s="338"/>
      <c r="D25" s="338"/>
      <c r="E25" s="338"/>
      <c r="F25" s="338"/>
      <c r="G25" s="338"/>
      <c r="H25" s="338"/>
      <c r="I25" s="348" t="s">
        <v>283</v>
      </c>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38" t="s">
        <v>284</v>
      </c>
      <c r="CO25" s="338"/>
      <c r="CP25" s="338"/>
      <c r="CQ25" s="338"/>
      <c r="CR25" s="338"/>
      <c r="CS25" s="338"/>
      <c r="CT25" s="338"/>
      <c r="CU25" s="338"/>
      <c r="CV25" s="34" t="s">
        <v>288</v>
      </c>
      <c r="CW25" s="34" t="s">
        <v>33</v>
      </c>
      <c r="CX25" s="35">
        <v>0</v>
      </c>
      <c r="CY25" s="35">
        <v>0</v>
      </c>
      <c r="CZ25" s="35">
        <v>0</v>
      </c>
      <c r="DA25" s="35">
        <v>0</v>
      </c>
    </row>
    <row r="26" spans="1:105" ht="26.25" customHeight="1">
      <c r="A26" s="343">
        <v>3</v>
      </c>
      <c r="B26" s="343"/>
      <c r="C26" s="343"/>
      <c r="D26" s="343"/>
      <c r="E26" s="343"/>
      <c r="F26" s="343"/>
      <c r="G26" s="343"/>
      <c r="H26" s="343"/>
      <c r="I26" s="344" t="s">
        <v>289</v>
      </c>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6"/>
      <c r="CN26" s="343" t="s">
        <v>290</v>
      </c>
      <c r="CO26" s="343"/>
      <c r="CP26" s="343"/>
      <c r="CQ26" s="343"/>
      <c r="CR26" s="343"/>
      <c r="CS26" s="343"/>
      <c r="CT26" s="343"/>
      <c r="CU26" s="343"/>
      <c r="CV26" s="34" t="s">
        <v>281</v>
      </c>
      <c r="CW26" s="34" t="s">
        <v>33</v>
      </c>
      <c r="CX26" s="35">
        <f>CX7</f>
        <v>26641417.629999999</v>
      </c>
      <c r="CY26" s="35">
        <f t="shared" ref="CY26:CZ26" si="0">CY7</f>
        <v>13005419.82</v>
      </c>
      <c r="CZ26" s="35">
        <f t="shared" si="0"/>
        <v>12930515.15</v>
      </c>
      <c r="DA26" s="35">
        <v>0</v>
      </c>
    </row>
    <row r="27" spans="1:105" ht="24" customHeight="1">
      <c r="A27" s="338" t="s">
        <v>291</v>
      </c>
      <c r="B27" s="338"/>
      <c r="C27" s="338"/>
      <c r="D27" s="338"/>
      <c r="E27" s="338"/>
      <c r="F27" s="338"/>
      <c r="G27" s="338"/>
      <c r="H27" s="338"/>
      <c r="I27" s="348" t="s">
        <v>283</v>
      </c>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38" t="s">
        <v>292</v>
      </c>
      <c r="CO27" s="338"/>
      <c r="CP27" s="338"/>
      <c r="CQ27" s="338"/>
      <c r="CR27" s="338"/>
      <c r="CS27" s="338"/>
      <c r="CT27" s="338"/>
      <c r="CU27" s="338"/>
      <c r="CV27" s="34" t="s">
        <v>239</v>
      </c>
      <c r="CW27" s="34" t="s">
        <v>33</v>
      </c>
      <c r="CX27" s="117">
        <f>CX26</f>
        <v>26641417.629999999</v>
      </c>
      <c r="CY27" s="117">
        <v>0</v>
      </c>
      <c r="CZ27" s="117">
        <v>0</v>
      </c>
      <c r="DA27" s="117">
        <v>0</v>
      </c>
    </row>
    <row r="28" spans="1:105" ht="24" customHeight="1">
      <c r="A28" s="338" t="s">
        <v>293</v>
      </c>
      <c r="B28" s="338"/>
      <c r="C28" s="338"/>
      <c r="D28" s="338"/>
      <c r="E28" s="338"/>
      <c r="F28" s="338"/>
      <c r="G28" s="338"/>
      <c r="H28" s="338"/>
      <c r="I28" s="348" t="s">
        <v>283</v>
      </c>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349"/>
      <c r="BL28" s="349"/>
      <c r="BM28" s="349"/>
      <c r="BN28" s="349"/>
      <c r="BO28" s="349"/>
      <c r="BP28" s="349"/>
      <c r="BQ28" s="349"/>
      <c r="BR28" s="349"/>
      <c r="BS28" s="349"/>
      <c r="BT28" s="349"/>
      <c r="BU28" s="349"/>
      <c r="BV28" s="349"/>
      <c r="BW28" s="349"/>
      <c r="BX28" s="349"/>
      <c r="BY28" s="349"/>
      <c r="BZ28" s="349"/>
      <c r="CA28" s="349"/>
      <c r="CB28" s="349"/>
      <c r="CC28" s="349"/>
      <c r="CD28" s="349"/>
      <c r="CE28" s="349"/>
      <c r="CF28" s="349"/>
      <c r="CG28" s="349"/>
      <c r="CH28" s="349"/>
      <c r="CI28" s="349"/>
      <c r="CJ28" s="349"/>
      <c r="CK28" s="349"/>
      <c r="CL28" s="349"/>
      <c r="CM28" s="349"/>
      <c r="CN28" s="338" t="s">
        <v>292</v>
      </c>
      <c r="CO28" s="338"/>
      <c r="CP28" s="338"/>
      <c r="CQ28" s="338"/>
      <c r="CR28" s="338"/>
      <c r="CS28" s="338"/>
      <c r="CT28" s="338"/>
      <c r="CU28" s="338"/>
      <c r="CV28" s="34" t="s">
        <v>286</v>
      </c>
      <c r="CW28" s="34" t="s">
        <v>33</v>
      </c>
      <c r="CX28" s="117">
        <v>0</v>
      </c>
      <c r="CY28" s="117">
        <f>CY26</f>
        <v>13005419.82</v>
      </c>
      <c r="CZ28" s="117">
        <v>0</v>
      </c>
      <c r="DA28" s="117">
        <v>0</v>
      </c>
    </row>
    <row r="29" spans="1:105" ht="24" customHeight="1">
      <c r="A29" s="338" t="s">
        <v>294</v>
      </c>
      <c r="B29" s="338"/>
      <c r="C29" s="338"/>
      <c r="D29" s="338"/>
      <c r="E29" s="338"/>
      <c r="F29" s="338"/>
      <c r="G29" s="338"/>
      <c r="H29" s="338"/>
      <c r="I29" s="348" t="s">
        <v>283</v>
      </c>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49"/>
      <c r="BW29" s="349"/>
      <c r="BX29" s="349"/>
      <c r="BY29" s="349"/>
      <c r="BZ29" s="349"/>
      <c r="CA29" s="349"/>
      <c r="CB29" s="349"/>
      <c r="CC29" s="349"/>
      <c r="CD29" s="349"/>
      <c r="CE29" s="349"/>
      <c r="CF29" s="349"/>
      <c r="CG29" s="349"/>
      <c r="CH29" s="349"/>
      <c r="CI29" s="349"/>
      <c r="CJ29" s="349"/>
      <c r="CK29" s="349"/>
      <c r="CL29" s="349"/>
      <c r="CM29" s="349"/>
      <c r="CN29" s="338" t="s">
        <v>292</v>
      </c>
      <c r="CO29" s="338"/>
      <c r="CP29" s="338"/>
      <c r="CQ29" s="338"/>
      <c r="CR29" s="338"/>
      <c r="CS29" s="338"/>
      <c r="CT29" s="338"/>
      <c r="CU29" s="338"/>
      <c r="CV29" s="34" t="s">
        <v>288</v>
      </c>
      <c r="CW29" s="34" t="s">
        <v>33</v>
      </c>
      <c r="CX29" s="117">
        <v>0</v>
      </c>
      <c r="CY29" s="117">
        <v>0</v>
      </c>
      <c r="CZ29" s="117">
        <f>CZ26</f>
        <v>12930515.15</v>
      </c>
      <c r="DA29" s="117">
        <v>0</v>
      </c>
    </row>
    <row r="30" spans="1:105" ht="15"/>
    <row r="31" spans="1:105" ht="27.75" customHeight="1">
      <c r="A31" s="87"/>
      <c r="B31" s="87"/>
      <c r="C31" s="87"/>
      <c r="D31" s="87"/>
      <c r="E31" s="87"/>
      <c r="F31" s="87"/>
      <c r="G31" s="87"/>
      <c r="H31" s="87"/>
      <c r="I31" s="79" t="s">
        <v>295</v>
      </c>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342" t="s">
        <v>183</v>
      </c>
      <c r="AN31" s="342"/>
      <c r="AO31" s="342"/>
      <c r="AP31" s="342"/>
      <c r="AQ31" s="342"/>
      <c r="AR31" s="342"/>
      <c r="AS31" s="342"/>
      <c r="AT31" s="342"/>
      <c r="AU31" s="342"/>
      <c r="AV31" s="342"/>
      <c r="AW31" s="342"/>
      <c r="AX31" s="342"/>
      <c r="AY31" s="342"/>
      <c r="AZ31" s="342"/>
      <c r="BA31" s="342"/>
      <c r="BB31" s="342"/>
      <c r="BC31" s="342"/>
      <c r="BD31" s="342"/>
      <c r="BE31" s="87"/>
      <c r="BF31" s="87"/>
      <c r="BG31" s="342" t="s">
        <v>184</v>
      </c>
      <c r="BH31" s="342"/>
      <c r="BI31" s="342"/>
      <c r="BJ31" s="342"/>
      <c r="BK31" s="342"/>
      <c r="BL31" s="342"/>
      <c r="BM31" s="342"/>
      <c r="BN31" s="342"/>
      <c r="BO31" s="342"/>
      <c r="BP31" s="342"/>
      <c r="BQ31" s="342"/>
      <c r="BR31" s="342"/>
      <c r="BS31" s="342"/>
      <c r="BT31" s="342"/>
      <c r="BU31" s="342"/>
      <c r="BV31" s="342"/>
      <c r="BW31" s="342"/>
      <c r="BX31" s="342"/>
      <c r="BY31" s="87"/>
      <c r="BZ31" s="87"/>
      <c r="CA31" s="334" t="s">
        <v>297</v>
      </c>
      <c r="CB31" s="334"/>
      <c r="CC31" s="334"/>
      <c r="CD31" s="334"/>
      <c r="CE31" s="334"/>
      <c r="CF31" s="334"/>
      <c r="CG31" s="334"/>
      <c r="CH31" s="334"/>
      <c r="CI31" s="334"/>
      <c r="CJ31" s="334"/>
      <c r="CK31" s="334"/>
      <c r="CL31" s="334"/>
      <c r="CM31" s="334"/>
      <c r="CN31" s="334"/>
      <c r="CO31" s="334"/>
      <c r="CP31" s="334"/>
      <c r="CQ31" s="334"/>
      <c r="CR31" s="334"/>
    </row>
    <row r="32" spans="1:105" ht="11.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326" t="s">
        <v>298</v>
      </c>
      <c r="AN32" s="326"/>
      <c r="AO32" s="326"/>
      <c r="AP32" s="326"/>
      <c r="AQ32" s="326"/>
      <c r="AR32" s="326"/>
      <c r="AS32" s="326"/>
      <c r="AT32" s="326"/>
      <c r="AU32" s="326"/>
      <c r="AV32" s="326"/>
      <c r="AW32" s="326"/>
      <c r="AX32" s="326"/>
      <c r="AY32" s="326"/>
      <c r="AZ32" s="326"/>
      <c r="BA32" s="326"/>
      <c r="BB32" s="326"/>
      <c r="BC32" s="326"/>
      <c r="BD32" s="326"/>
      <c r="BE32" s="87"/>
      <c r="BF32" s="87"/>
      <c r="BG32" s="326" t="s">
        <v>299</v>
      </c>
      <c r="BH32" s="326"/>
      <c r="BI32" s="326"/>
      <c r="BJ32" s="326"/>
      <c r="BK32" s="326"/>
      <c r="BL32" s="326"/>
      <c r="BM32" s="326"/>
      <c r="BN32" s="326"/>
      <c r="BO32" s="326"/>
      <c r="BP32" s="326"/>
      <c r="BQ32" s="326"/>
      <c r="BR32" s="326"/>
      <c r="BS32" s="326"/>
      <c r="BT32" s="326"/>
      <c r="BU32" s="326"/>
      <c r="BV32" s="326"/>
      <c r="BW32" s="326"/>
      <c r="BX32" s="326"/>
      <c r="BY32" s="87"/>
      <c r="BZ32" s="87"/>
      <c r="CA32" s="326" t="s">
        <v>300</v>
      </c>
      <c r="CB32" s="326"/>
      <c r="CC32" s="326"/>
      <c r="CD32" s="326"/>
      <c r="CE32" s="326"/>
      <c r="CF32" s="326"/>
      <c r="CG32" s="326"/>
      <c r="CH32" s="326"/>
      <c r="CI32" s="326"/>
      <c r="CJ32" s="326"/>
      <c r="CK32" s="326"/>
      <c r="CL32" s="326"/>
      <c r="CM32" s="326"/>
      <c r="CN32" s="326"/>
      <c r="CO32" s="326"/>
      <c r="CP32" s="326"/>
      <c r="CQ32" s="326"/>
      <c r="CR32" s="326"/>
    </row>
    <row r="33" spans="1:96" ht="3"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8"/>
      <c r="AN33" s="88"/>
      <c r="AO33" s="88"/>
      <c r="AP33" s="88"/>
      <c r="AQ33" s="88"/>
      <c r="AR33" s="88"/>
      <c r="AS33" s="88"/>
      <c r="AT33" s="88"/>
      <c r="AU33" s="88"/>
      <c r="AV33" s="88"/>
      <c r="AW33" s="88"/>
      <c r="AX33" s="88"/>
      <c r="AY33" s="88"/>
      <c r="AZ33" s="88"/>
      <c r="BA33" s="88"/>
      <c r="BB33" s="88"/>
      <c r="BC33" s="88"/>
      <c r="BD33" s="88"/>
      <c r="BE33" s="87"/>
      <c r="BF33" s="87"/>
      <c r="BG33" s="88"/>
      <c r="BH33" s="88"/>
      <c r="BI33" s="88"/>
      <c r="BJ33" s="88"/>
      <c r="BK33" s="88"/>
      <c r="BL33" s="88"/>
      <c r="BM33" s="88"/>
      <c r="BN33" s="88"/>
      <c r="BO33" s="88"/>
      <c r="BP33" s="88"/>
      <c r="BQ33" s="88"/>
      <c r="BR33" s="88"/>
      <c r="BS33" s="88"/>
      <c r="BT33" s="88"/>
      <c r="BU33" s="88"/>
      <c r="BV33" s="88"/>
      <c r="BW33" s="88"/>
      <c r="BX33" s="88"/>
      <c r="BY33" s="87"/>
      <c r="BZ33" s="87"/>
      <c r="CA33" s="88"/>
      <c r="CB33" s="88"/>
      <c r="CC33" s="88"/>
      <c r="CD33" s="88"/>
      <c r="CE33" s="88"/>
      <c r="CF33" s="88"/>
      <c r="CG33" s="88"/>
      <c r="CH33" s="88"/>
      <c r="CI33" s="88"/>
      <c r="CJ33" s="88"/>
      <c r="CK33" s="88"/>
      <c r="CL33" s="88"/>
      <c r="CM33" s="88"/>
      <c r="CN33" s="88"/>
      <c r="CO33" s="88"/>
      <c r="CP33" s="88"/>
      <c r="CQ33" s="88"/>
      <c r="CR33" s="88"/>
    </row>
    <row r="34" spans="1:96" ht="13.15" customHeight="1">
      <c r="A34" s="87"/>
      <c r="B34" s="87"/>
      <c r="C34" s="87"/>
      <c r="D34" s="87"/>
      <c r="E34" s="87"/>
      <c r="F34" s="87"/>
      <c r="G34" s="87"/>
      <c r="H34" s="87"/>
      <c r="I34" s="333" t="s">
        <v>301</v>
      </c>
      <c r="J34" s="333"/>
      <c r="K34" s="334"/>
      <c r="L34" s="334"/>
      <c r="M34" s="334"/>
      <c r="N34" s="335" t="s">
        <v>301</v>
      </c>
      <c r="O34" s="335"/>
      <c r="P34" s="87"/>
      <c r="Q34" s="334"/>
      <c r="R34" s="334"/>
      <c r="S34" s="334"/>
      <c r="T34" s="334"/>
      <c r="U34" s="334"/>
      <c r="V34" s="334"/>
      <c r="W34" s="334"/>
      <c r="X34" s="334"/>
      <c r="Y34" s="334"/>
      <c r="Z34" s="334"/>
      <c r="AA34" s="334"/>
      <c r="AB34" s="334"/>
      <c r="AC34" s="334"/>
      <c r="AD34" s="334"/>
      <c r="AE34" s="334"/>
      <c r="AF34" s="77"/>
      <c r="AG34" s="336" t="s">
        <v>239</v>
      </c>
      <c r="AH34" s="337"/>
      <c r="AI34" s="337"/>
      <c r="AJ34" s="337"/>
      <c r="AK34" s="337"/>
      <c r="AL34" s="79" t="s">
        <v>304</v>
      </c>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row>
    <row r="35" spans="1:96" ht="10.9"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row>
    <row r="36" spans="1:96" ht="3"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90"/>
      <c r="CN36" s="87"/>
      <c r="CO36" s="87"/>
      <c r="CP36" s="87"/>
      <c r="CQ36" s="87"/>
      <c r="CR36" s="87"/>
    </row>
    <row r="37" spans="1:96" ht="20.25" customHeight="1">
      <c r="A37" s="91" t="s">
        <v>305</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3"/>
      <c r="CN37" s="87"/>
      <c r="CO37" s="87"/>
      <c r="CP37" s="87"/>
      <c r="CQ37" s="87"/>
      <c r="CR37" s="87"/>
    </row>
    <row r="38" spans="1:96" ht="27.75" customHeight="1">
      <c r="A38" s="322" t="s">
        <v>306</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c r="CF38" s="323"/>
      <c r="CG38" s="323"/>
      <c r="CH38" s="323"/>
      <c r="CI38" s="323"/>
      <c r="CJ38" s="323"/>
      <c r="CK38" s="323"/>
      <c r="CL38" s="323"/>
      <c r="CM38" s="324"/>
      <c r="CN38" s="87"/>
      <c r="CO38" s="87"/>
      <c r="CP38" s="87"/>
      <c r="CQ38" s="87"/>
      <c r="CR38" s="87"/>
    </row>
    <row r="39" spans="1:96" ht="7.9" customHeight="1">
      <c r="A39" s="319" t="s">
        <v>307</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1"/>
      <c r="CN39" s="87"/>
      <c r="CO39" s="87"/>
      <c r="CP39" s="87"/>
      <c r="CQ39" s="87"/>
      <c r="CR39" s="87"/>
    </row>
    <row r="40" spans="1:96" ht="6"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6"/>
      <c r="CN40" s="87"/>
      <c r="CO40" s="87"/>
      <c r="CP40" s="87"/>
      <c r="CQ40" s="87"/>
      <c r="CR40" s="87"/>
    </row>
    <row r="41" spans="1:96" ht="26.25" customHeight="1">
      <c r="A41" s="322"/>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92"/>
      <c r="AA41" s="92"/>
      <c r="AB41" s="92"/>
      <c r="AC41" s="92"/>
      <c r="AD41" s="92"/>
      <c r="AE41" s="92"/>
      <c r="AF41" s="92"/>
      <c r="AG41" s="92"/>
      <c r="AH41" s="323" t="s">
        <v>308</v>
      </c>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4"/>
      <c r="CN41" s="87"/>
      <c r="CO41" s="87"/>
      <c r="CP41" s="87"/>
      <c r="CQ41" s="87"/>
      <c r="CR41" s="87"/>
    </row>
    <row r="42" spans="1:96" ht="12.75" customHeight="1">
      <c r="A42" s="325" t="s">
        <v>309</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97"/>
      <c r="AA42" s="97"/>
      <c r="AB42" s="97"/>
      <c r="AC42" s="97"/>
      <c r="AD42" s="97"/>
      <c r="AE42" s="97"/>
      <c r="AF42" s="97"/>
      <c r="AG42" s="97"/>
      <c r="AH42" s="326" t="s">
        <v>203</v>
      </c>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7"/>
      <c r="CN42" s="87"/>
      <c r="CO42" s="87"/>
      <c r="CP42" s="87"/>
      <c r="CQ42" s="87"/>
      <c r="CR42" s="87"/>
    </row>
    <row r="43" spans="1:96" ht="10.15" customHeight="1">
      <c r="A43" s="9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3"/>
      <c r="CN43" s="87"/>
      <c r="CO43" s="87"/>
      <c r="CP43" s="87"/>
      <c r="CQ43" s="87"/>
      <c r="CR43" s="87"/>
    </row>
    <row r="44" spans="1:96" ht="32.25" customHeight="1">
      <c r="A44" s="328" t="s">
        <v>301</v>
      </c>
      <c r="B44" s="329"/>
      <c r="C44" s="377"/>
      <c r="D44" s="377"/>
      <c r="E44" s="377"/>
      <c r="F44" s="331" t="s">
        <v>301</v>
      </c>
      <c r="G44" s="331"/>
      <c r="H44" s="92"/>
      <c r="I44" s="378"/>
      <c r="J44" s="378"/>
      <c r="K44" s="378"/>
      <c r="L44" s="378"/>
      <c r="M44" s="378"/>
      <c r="N44" s="378"/>
      <c r="O44" s="378"/>
      <c r="P44" s="378"/>
      <c r="Q44" s="378"/>
      <c r="R44" s="378"/>
      <c r="S44" s="378"/>
      <c r="T44" s="378"/>
      <c r="U44" s="378"/>
      <c r="V44" s="378"/>
      <c r="W44" s="378"/>
      <c r="X44" s="329">
        <v>20</v>
      </c>
      <c r="Y44" s="329"/>
      <c r="Z44" s="329"/>
      <c r="AA44" s="332" t="s">
        <v>310</v>
      </c>
      <c r="AB44" s="332"/>
      <c r="AC44" s="332"/>
      <c r="AD44" s="98" t="s">
        <v>304</v>
      </c>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3"/>
      <c r="CN44" s="87"/>
      <c r="CO44" s="87"/>
      <c r="CP44" s="87"/>
      <c r="CQ44" s="87"/>
      <c r="CR44" s="87"/>
    </row>
    <row r="45" spans="1:96" ht="7.9" customHeight="1">
      <c r="A45" s="325"/>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27"/>
    </row>
    <row r="46" spans="1:96" ht="10.15" customHeight="1">
      <c r="A46" s="118"/>
      <c r="CM46" s="119"/>
    </row>
    <row r="47" spans="1:96" ht="3" customHeight="1">
      <c r="A47" s="99"/>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1"/>
    </row>
  </sheetData>
  <mergeCells count="105">
    <mergeCell ref="B1:DA1"/>
    <mergeCell ref="A3:H5"/>
    <mergeCell ref="I3:CM5"/>
    <mergeCell ref="CN3:CU5"/>
    <mergeCell ref="CV3:CV5"/>
    <mergeCell ref="CW3:CW5"/>
    <mergeCell ref="CX3:DA3"/>
    <mergeCell ref="DA4:DA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M31:BD31"/>
    <mergeCell ref="BG31:BX31"/>
    <mergeCell ref="CA31:CR31"/>
    <mergeCell ref="AM32:BD32"/>
    <mergeCell ref="BG32:BX32"/>
    <mergeCell ref="CA32:CR32"/>
    <mergeCell ref="I34:J34"/>
    <mergeCell ref="K34:M34"/>
    <mergeCell ref="N34:O34"/>
    <mergeCell ref="Q34:AE34"/>
    <mergeCell ref="AG34:AK34"/>
    <mergeCell ref="A38:CM38"/>
    <mergeCell ref="A45:Y45"/>
    <mergeCell ref="AH45:CM45"/>
    <mergeCell ref="A39:CM39"/>
    <mergeCell ref="A41:Y41"/>
    <mergeCell ref="AH41:CM41"/>
    <mergeCell ref="A42:Y42"/>
    <mergeCell ref="AH42:CM42"/>
    <mergeCell ref="A44:B44"/>
    <mergeCell ref="C44:E44"/>
    <mergeCell ref="F44:G44"/>
    <mergeCell ref="I44:W44"/>
    <mergeCell ref="X44:Z44"/>
    <mergeCell ref="AA44:AC44"/>
  </mergeCells>
  <pageMargins left="0.59055118110236238" right="0.51181102362204722" top="0.78740157480314954" bottom="0.31496062992125984" header="0.19685039370078738" footer="0.19685039370078738"/>
  <pageSetup paperSize="9" scale="55" orientation="portrait"/>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DA56"/>
  <sheetViews>
    <sheetView workbookViewId="0">
      <selection activeCell="B1" sqref="B1:DA1"/>
    </sheetView>
  </sheetViews>
  <sheetFormatPr defaultRowHeight="10.15" customHeight="1"/>
  <cols>
    <col min="1" max="5" width="0.85546875" style="28" bestFit="1" customWidth="1"/>
    <col min="6" max="6" width="1.85546875" style="28" bestFit="1" customWidth="1"/>
    <col min="7" max="7" width="1.42578125" style="28" bestFit="1" customWidth="1"/>
    <col min="8" max="24" width="0.85546875" style="28" bestFit="1" customWidth="1"/>
    <col min="25" max="25" width="2.42578125" style="28" bestFit="1" customWidth="1"/>
    <col min="26" max="28" width="0.85546875" style="28" bestFit="1" customWidth="1"/>
    <col min="29" max="29" width="2" style="28" bestFit="1" customWidth="1"/>
    <col min="30" max="99" width="0.85546875" style="28" bestFit="1" customWidth="1"/>
    <col min="100" max="100" width="8.7109375" style="28" bestFit="1" customWidth="1"/>
    <col min="101" max="101" width="13.7109375" style="28" bestFit="1" customWidth="1"/>
    <col min="102" max="105" width="11.7109375" style="28" bestFit="1" customWidth="1"/>
    <col min="106" max="106" width="9.140625" style="28" bestFit="1"/>
    <col min="107" max="16384" width="9.140625" style="28"/>
  </cols>
  <sheetData>
    <row r="1" spans="1:105" ht="15" customHeight="1">
      <c r="B1" s="303" t="s">
        <v>230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row>
    <row r="2" spans="1:105" ht="8.25" customHeight="1"/>
    <row r="3" spans="1:105" ht="11.25" customHeight="1">
      <c r="A3" s="305" t="s">
        <v>231</v>
      </c>
      <c r="B3" s="305"/>
      <c r="C3" s="305"/>
      <c r="D3" s="305"/>
      <c r="E3" s="305"/>
      <c r="F3" s="305"/>
      <c r="G3" s="305"/>
      <c r="H3" s="305"/>
      <c r="I3" s="304" t="s">
        <v>11</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232</v>
      </c>
      <c r="CO3" s="305"/>
      <c r="CP3" s="305"/>
      <c r="CQ3" s="305"/>
      <c r="CR3" s="305"/>
      <c r="CS3" s="305"/>
      <c r="CT3" s="305"/>
      <c r="CU3" s="305"/>
      <c r="CV3" s="305" t="s">
        <v>233</v>
      </c>
      <c r="CW3" s="305" t="s">
        <v>391</v>
      </c>
      <c r="CX3" s="304" t="s">
        <v>15</v>
      </c>
      <c r="CY3" s="304"/>
      <c r="CZ3" s="304"/>
      <c r="DA3" s="304"/>
    </row>
    <row r="4" spans="1:105" ht="11.2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305"/>
      <c r="CW4" s="305"/>
      <c r="CX4" s="85" t="s">
        <v>16</v>
      </c>
      <c r="CY4" s="85" t="s">
        <v>17</v>
      </c>
      <c r="CZ4" s="85" t="s">
        <v>18</v>
      </c>
      <c r="DA4" s="305" t="s">
        <v>19</v>
      </c>
    </row>
    <row r="5" spans="1:105" ht="39"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305"/>
      <c r="CW5" s="305"/>
      <c r="CX5" s="83" t="s">
        <v>234</v>
      </c>
      <c r="CY5" s="86" t="s">
        <v>235</v>
      </c>
      <c r="CZ5" s="86" t="s">
        <v>236</v>
      </c>
      <c r="DA5" s="305"/>
    </row>
    <row r="6" spans="1:105" ht="10.9" customHeight="1">
      <c r="A6" s="353" t="s">
        <v>23</v>
      </c>
      <c r="B6" s="353"/>
      <c r="C6" s="353"/>
      <c r="D6" s="353"/>
      <c r="E6" s="353"/>
      <c r="F6" s="353"/>
      <c r="G6" s="353"/>
      <c r="H6" s="353"/>
      <c r="I6" s="353" t="s">
        <v>24</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25</v>
      </c>
      <c r="CO6" s="353"/>
      <c r="CP6" s="353"/>
      <c r="CQ6" s="353"/>
      <c r="CR6" s="353"/>
      <c r="CS6" s="353"/>
      <c r="CT6" s="353"/>
      <c r="CU6" s="353"/>
      <c r="CV6" s="84" t="s">
        <v>26</v>
      </c>
      <c r="CW6" s="84" t="s">
        <v>392</v>
      </c>
      <c r="CX6" s="84" t="s">
        <v>27</v>
      </c>
      <c r="CY6" s="84" t="s">
        <v>28</v>
      </c>
      <c r="CZ6" s="84" t="s">
        <v>29</v>
      </c>
      <c r="DA6" s="84" t="s">
        <v>30</v>
      </c>
    </row>
    <row r="7" spans="1:105" ht="14.25" customHeight="1">
      <c r="A7" s="343">
        <v>1</v>
      </c>
      <c r="B7" s="343"/>
      <c r="C7" s="343"/>
      <c r="D7" s="343"/>
      <c r="E7" s="343"/>
      <c r="F7" s="343"/>
      <c r="G7" s="343"/>
      <c r="H7" s="343"/>
      <c r="I7" s="383" t="s">
        <v>237</v>
      </c>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c r="CB7" s="383"/>
      <c r="CC7" s="383"/>
      <c r="CD7" s="383"/>
      <c r="CE7" s="383"/>
      <c r="CF7" s="383"/>
      <c r="CG7" s="383"/>
      <c r="CH7" s="383"/>
      <c r="CI7" s="383"/>
      <c r="CJ7" s="383"/>
      <c r="CK7" s="383"/>
      <c r="CL7" s="383"/>
      <c r="CM7" s="383"/>
      <c r="CN7" s="343" t="s">
        <v>238</v>
      </c>
      <c r="CO7" s="343"/>
      <c r="CP7" s="343"/>
      <c r="CQ7" s="343"/>
      <c r="CR7" s="343"/>
      <c r="CS7" s="343"/>
      <c r="CT7" s="343"/>
      <c r="CU7" s="343"/>
      <c r="CV7" s="85" t="s">
        <v>33</v>
      </c>
      <c r="CW7" s="85" t="s">
        <v>33</v>
      </c>
      <c r="CX7" s="120">
        <f>CX10+CX14</f>
        <v>26599084.23</v>
      </c>
      <c r="CY7" s="120">
        <v>13005419.82</v>
      </c>
      <c r="CZ7" s="120">
        <v>12930515.15</v>
      </c>
      <c r="DA7" s="120">
        <v>0</v>
      </c>
    </row>
    <row r="8" spans="1:105" ht="102" customHeight="1">
      <c r="A8" s="338" t="s">
        <v>240</v>
      </c>
      <c r="B8" s="338"/>
      <c r="C8" s="338"/>
      <c r="D8" s="338"/>
      <c r="E8" s="338"/>
      <c r="F8" s="338"/>
      <c r="G8" s="338"/>
      <c r="H8" s="338"/>
      <c r="I8" s="384" t="s">
        <v>241</v>
      </c>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c r="BT8" s="380"/>
      <c r="BU8" s="380"/>
      <c r="BV8" s="380"/>
      <c r="BW8" s="380"/>
      <c r="BX8" s="380"/>
      <c r="BY8" s="380"/>
      <c r="BZ8" s="380"/>
      <c r="CA8" s="380"/>
      <c r="CB8" s="380"/>
      <c r="CC8" s="380"/>
      <c r="CD8" s="380"/>
      <c r="CE8" s="380"/>
      <c r="CF8" s="380"/>
      <c r="CG8" s="380"/>
      <c r="CH8" s="380"/>
      <c r="CI8" s="380"/>
      <c r="CJ8" s="380"/>
      <c r="CK8" s="380"/>
      <c r="CL8" s="380"/>
      <c r="CM8" s="380"/>
      <c r="CN8" s="338" t="s">
        <v>242</v>
      </c>
      <c r="CO8" s="338"/>
      <c r="CP8" s="338"/>
      <c r="CQ8" s="338"/>
      <c r="CR8" s="338"/>
      <c r="CS8" s="338"/>
      <c r="CT8" s="338"/>
      <c r="CU8" s="338"/>
      <c r="CV8" s="85" t="s">
        <v>33</v>
      </c>
      <c r="CW8" s="85" t="s">
        <v>33</v>
      </c>
      <c r="CX8" s="120">
        <v>0</v>
      </c>
      <c r="CY8" s="120">
        <v>0</v>
      </c>
      <c r="CZ8" s="120">
        <v>0</v>
      </c>
      <c r="DA8" s="120">
        <v>0</v>
      </c>
    </row>
    <row r="9" spans="1:105" ht="43.5" customHeight="1">
      <c r="A9" s="338" t="s">
        <v>244</v>
      </c>
      <c r="B9" s="338"/>
      <c r="C9" s="338"/>
      <c r="D9" s="338"/>
      <c r="E9" s="338"/>
      <c r="F9" s="338"/>
      <c r="G9" s="338"/>
      <c r="H9" s="338"/>
      <c r="I9" s="379" t="s">
        <v>245</v>
      </c>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0"/>
      <c r="CG9" s="380"/>
      <c r="CH9" s="380"/>
      <c r="CI9" s="380"/>
      <c r="CJ9" s="380"/>
      <c r="CK9" s="380"/>
      <c r="CL9" s="380"/>
      <c r="CM9" s="380"/>
      <c r="CN9" s="338" t="s">
        <v>246</v>
      </c>
      <c r="CO9" s="338"/>
      <c r="CP9" s="338"/>
      <c r="CQ9" s="338"/>
      <c r="CR9" s="338"/>
      <c r="CS9" s="338"/>
      <c r="CT9" s="338"/>
      <c r="CU9" s="338"/>
      <c r="CV9" s="85" t="s">
        <v>33</v>
      </c>
      <c r="CW9" s="85" t="s">
        <v>33</v>
      </c>
      <c r="CX9" s="120">
        <v>0</v>
      </c>
      <c r="CY9" s="120">
        <v>0</v>
      </c>
      <c r="CZ9" s="120">
        <v>0</v>
      </c>
      <c r="DA9" s="120">
        <v>0</v>
      </c>
    </row>
    <row r="10" spans="1:105" ht="25.5" customHeight="1">
      <c r="A10" s="338" t="s">
        <v>247</v>
      </c>
      <c r="B10" s="338"/>
      <c r="C10" s="338"/>
      <c r="D10" s="338"/>
      <c r="E10" s="338"/>
      <c r="F10" s="338"/>
      <c r="G10" s="338"/>
      <c r="H10" s="338"/>
      <c r="I10" s="379" t="s">
        <v>393</v>
      </c>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c r="BQ10" s="380"/>
      <c r="BR10" s="380"/>
      <c r="BS10" s="380"/>
      <c r="BT10" s="380"/>
      <c r="BU10" s="380"/>
      <c r="BV10" s="380"/>
      <c r="BW10" s="380"/>
      <c r="BX10" s="380"/>
      <c r="BY10" s="380"/>
      <c r="BZ10" s="380"/>
      <c r="CA10" s="380"/>
      <c r="CB10" s="380"/>
      <c r="CC10" s="380"/>
      <c r="CD10" s="380"/>
      <c r="CE10" s="380"/>
      <c r="CF10" s="380"/>
      <c r="CG10" s="380"/>
      <c r="CH10" s="380"/>
      <c r="CI10" s="380"/>
      <c r="CJ10" s="380"/>
      <c r="CK10" s="380"/>
      <c r="CL10" s="380"/>
      <c r="CM10" s="380"/>
      <c r="CN10" s="338" t="s">
        <v>249</v>
      </c>
      <c r="CO10" s="338"/>
      <c r="CP10" s="338"/>
      <c r="CQ10" s="338"/>
      <c r="CR10" s="338"/>
      <c r="CS10" s="338"/>
      <c r="CT10" s="338"/>
      <c r="CU10" s="338"/>
      <c r="CV10" s="85" t="s">
        <v>243</v>
      </c>
      <c r="CW10" s="85" t="s">
        <v>33</v>
      </c>
      <c r="CX10" s="120">
        <f>CX11+CX13</f>
        <v>1066553.75</v>
      </c>
      <c r="CY10" s="120">
        <f t="shared" ref="CY10:DA10" si="0">CY11+CY13</f>
        <v>0</v>
      </c>
      <c r="CZ10" s="120">
        <f t="shared" si="0"/>
        <v>0</v>
      </c>
      <c r="DA10" s="120">
        <f t="shared" si="0"/>
        <v>0</v>
      </c>
    </row>
    <row r="11" spans="1:105" ht="25.5" customHeight="1">
      <c r="A11" s="338" t="s">
        <v>394</v>
      </c>
      <c r="B11" s="338"/>
      <c r="C11" s="338"/>
      <c r="D11" s="338"/>
      <c r="E11" s="338"/>
      <c r="F11" s="338"/>
      <c r="G11" s="338"/>
      <c r="H11" s="338"/>
      <c r="I11" s="379" t="s">
        <v>395</v>
      </c>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c r="BT11" s="380"/>
      <c r="BU11" s="380"/>
      <c r="BV11" s="380"/>
      <c r="BW11" s="380"/>
      <c r="BX11" s="380"/>
      <c r="BY11" s="380"/>
      <c r="BZ11" s="380"/>
      <c r="CA11" s="380"/>
      <c r="CB11" s="380"/>
      <c r="CC11" s="380"/>
      <c r="CD11" s="380"/>
      <c r="CE11" s="380"/>
      <c r="CF11" s="380"/>
      <c r="CG11" s="380"/>
      <c r="CH11" s="380"/>
      <c r="CI11" s="380"/>
      <c r="CJ11" s="380"/>
      <c r="CK11" s="380"/>
      <c r="CL11" s="380"/>
      <c r="CM11" s="380"/>
      <c r="CN11" s="338" t="s">
        <v>396</v>
      </c>
      <c r="CO11" s="338"/>
      <c r="CP11" s="338"/>
      <c r="CQ11" s="338"/>
      <c r="CR11" s="338"/>
      <c r="CS11" s="338"/>
      <c r="CT11" s="338"/>
      <c r="CU11" s="338"/>
      <c r="CV11" s="85" t="s">
        <v>33</v>
      </c>
      <c r="CW11" s="85" t="s">
        <v>33</v>
      </c>
      <c r="CX11" s="120">
        <v>0</v>
      </c>
      <c r="CY11" s="120">
        <v>0</v>
      </c>
      <c r="CZ11" s="120">
        <v>0</v>
      </c>
      <c r="DA11" s="120">
        <v>0</v>
      </c>
    </row>
    <row r="12" spans="1:105" ht="15">
      <c r="A12" s="338"/>
      <c r="B12" s="338"/>
      <c r="C12" s="338"/>
      <c r="D12" s="338"/>
      <c r="E12" s="338"/>
      <c r="F12" s="338"/>
      <c r="G12" s="338"/>
      <c r="H12" s="338"/>
      <c r="I12" s="379" t="s">
        <v>397</v>
      </c>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c r="BT12" s="380"/>
      <c r="BU12" s="380"/>
      <c r="BV12" s="380"/>
      <c r="BW12" s="380"/>
      <c r="BX12" s="380"/>
      <c r="BY12" s="380"/>
      <c r="BZ12" s="380"/>
      <c r="CA12" s="380"/>
      <c r="CB12" s="380"/>
      <c r="CC12" s="380"/>
      <c r="CD12" s="380"/>
      <c r="CE12" s="380"/>
      <c r="CF12" s="380"/>
      <c r="CG12" s="380"/>
      <c r="CH12" s="380"/>
      <c r="CI12" s="380"/>
      <c r="CJ12" s="380"/>
      <c r="CK12" s="380"/>
      <c r="CL12" s="380"/>
      <c r="CM12" s="380"/>
      <c r="CN12" s="338" t="s">
        <v>398</v>
      </c>
      <c r="CO12" s="338"/>
      <c r="CP12" s="338"/>
      <c r="CQ12" s="338"/>
      <c r="CR12" s="338"/>
      <c r="CS12" s="338"/>
      <c r="CT12" s="338"/>
      <c r="CU12" s="338"/>
      <c r="CV12" s="85" t="s">
        <v>33</v>
      </c>
      <c r="CW12" s="85" t="s">
        <v>33</v>
      </c>
      <c r="CX12" s="120">
        <v>0</v>
      </c>
      <c r="CY12" s="120">
        <v>0</v>
      </c>
      <c r="CZ12" s="120">
        <v>0</v>
      </c>
      <c r="DA12" s="120">
        <v>0</v>
      </c>
    </row>
    <row r="13" spans="1:105" ht="15">
      <c r="A13" s="338" t="s">
        <v>399</v>
      </c>
      <c r="B13" s="338"/>
      <c r="C13" s="338"/>
      <c r="D13" s="338"/>
      <c r="E13" s="338"/>
      <c r="F13" s="338"/>
      <c r="G13" s="338"/>
      <c r="H13" s="338"/>
      <c r="I13" s="379" t="s">
        <v>400</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c r="BQ13" s="380"/>
      <c r="BR13" s="380"/>
      <c r="BS13" s="380"/>
      <c r="BT13" s="380"/>
      <c r="BU13" s="380"/>
      <c r="BV13" s="380"/>
      <c r="BW13" s="380"/>
      <c r="BX13" s="380"/>
      <c r="BY13" s="380"/>
      <c r="BZ13" s="380"/>
      <c r="CA13" s="380"/>
      <c r="CB13" s="380"/>
      <c r="CC13" s="380"/>
      <c r="CD13" s="380"/>
      <c r="CE13" s="380"/>
      <c r="CF13" s="380"/>
      <c r="CG13" s="380"/>
      <c r="CH13" s="380"/>
      <c r="CI13" s="380"/>
      <c r="CJ13" s="380"/>
      <c r="CK13" s="380"/>
      <c r="CL13" s="380"/>
      <c r="CM13" s="380"/>
      <c r="CN13" s="338" t="s">
        <v>401</v>
      </c>
      <c r="CO13" s="338"/>
      <c r="CP13" s="338"/>
      <c r="CQ13" s="338"/>
      <c r="CR13" s="338"/>
      <c r="CS13" s="338"/>
      <c r="CT13" s="338"/>
      <c r="CU13" s="338"/>
      <c r="CV13" s="85" t="s">
        <v>243</v>
      </c>
      <c r="CW13" s="85" t="s">
        <v>33</v>
      </c>
      <c r="CX13" s="120">
        <v>1066553.75</v>
      </c>
      <c r="CY13" s="120">
        <v>0</v>
      </c>
      <c r="CZ13" s="120">
        <v>0</v>
      </c>
      <c r="DA13" s="120">
        <v>0</v>
      </c>
    </row>
    <row r="14" spans="1:105" ht="42" customHeight="1">
      <c r="A14" s="338" t="s">
        <v>250</v>
      </c>
      <c r="B14" s="338"/>
      <c r="C14" s="338"/>
      <c r="D14" s="338"/>
      <c r="E14" s="338"/>
      <c r="F14" s="338"/>
      <c r="G14" s="338"/>
      <c r="H14" s="338"/>
      <c r="I14" s="379" t="s">
        <v>402</v>
      </c>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c r="BO14" s="380"/>
      <c r="BP14" s="380"/>
      <c r="BQ14" s="380"/>
      <c r="BR14" s="380"/>
      <c r="BS14" s="380"/>
      <c r="BT14" s="380"/>
      <c r="BU14" s="380"/>
      <c r="BV14" s="380"/>
      <c r="BW14" s="380"/>
      <c r="BX14" s="380"/>
      <c r="BY14" s="380"/>
      <c r="BZ14" s="380"/>
      <c r="CA14" s="380"/>
      <c r="CB14" s="380"/>
      <c r="CC14" s="380"/>
      <c r="CD14" s="380"/>
      <c r="CE14" s="380"/>
      <c r="CF14" s="380"/>
      <c r="CG14" s="380"/>
      <c r="CH14" s="380"/>
      <c r="CI14" s="380"/>
      <c r="CJ14" s="380"/>
      <c r="CK14" s="380"/>
      <c r="CL14" s="380"/>
      <c r="CM14" s="380"/>
      <c r="CN14" s="338" t="s">
        <v>252</v>
      </c>
      <c r="CO14" s="338"/>
      <c r="CP14" s="338"/>
      <c r="CQ14" s="338"/>
      <c r="CR14" s="338"/>
      <c r="CS14" s="338"/>
      <c r="CT14" s="338"/>
      <c r="CU14" s="338"/>
      <c r="CV14" s="85" t="s">
        <v>239</v>
      </c>
      <c r="CW14" s="85" t="s">
        <v>33</v>
      </c>
      <c r="CX14" s="120">
        <f>CX15+CX18+CX27</f>
        <v>25532530.48</v>
      </c>
      <c r="CY14" s="120">
        <v>13005419.82</v>
      </c>
      <c r="CZ14" s="120">
        <v>12930515.15</v>
      </c>
      <c r="DA14" s="120">
        <v>0</v>
      </c>
    </row>
    <row r="15" spans="1:105" ht="31.5" customHeight="1">
      <c r="A15" s="338" t="s">
        <v>253</v>
      </c>
      <c r="B15" s="338"/>
      <c r="C15" s="338"/>
      <c r="D15" s="338"/>
      <c r="E15" s="338"/>
      <c r="F15" s="338"/>
      <c r="G15" s="338"/>
      <c r="H15" s="338"/>
      <c r="I15" s="379" t="s">
        <v>403</v>
      </c>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0"/>
      <c r="CG15" s="380"/>
      <c r="CH15" s="380"/>
      <c r="CI15" s="380"/>
      <c r="CJ15" s="380"/>
      <c r="CK15" s="380"/>
      <c r="CL15" s="380"/>
      <c r="CM15" s="380"/>
      <c r="CN15" s="382" t="s">
        <v>255</v>
      </c>
      <c r="CO15" s="382"/>
      <c r="CP15" s="382"/>
      <c r="CQ15" s="382"/>
      <c r="CR15" s="382"/>
      <c r="CS15" s="382"/>
      <c r="CT15" s="382"/>
      <c r="CU15" s="382"/>
      <c r="CV15" s="85" t="s">
        <v>239</v>
      </c>
      <c r="CW15" s="85" t="s">
        <v>33</v>
      </c>
      <c r="CX15" s="120">
        <f>CX17</f>
        <v>18949353.120000001</v>
      </c>
      <c r="CY15" s="120">
        <v>7945440</v>
      </c>
      <c r="CZ15" s="120">
        <v>8148592.71</v>
      </c>
      <c r="DA15" s="120">
        <v>0</v>
      </c>
    </row>
    <row r="16" spans="1:105" ht="24" customHeight="1">
      <c r="A16" s="338" t="s">
        <v>256</v>
      </c>
      <c r="B16" s="338"/>
      <c r="C16" s="338"/>
      <c r="D16" s="338"/>
      <c r="E16" s="338"/>
      <c r="F16" s="338"/>
      <c r="G16" s="338"/>
      <c r="H16" s="338"/>
      <c r="I16" s="379" t="s">
        <v>404</v>
      </c>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380"/>
      <c r="BI16" s="380"/>
      <c r="BJ16" s="380"/>
      <c r="BK16" s="380"/>
      <c r="BL16" s="380"/>
      <c r="BM16" s="380"/>
      <c r="BN16" s="380"/>
      <c r="BO16" s="380"/>
      <c r="BP16" s="380"/>
      <c r="BQ16" s="380"/>
      <c r="BR16" s="380"/>
      <c r="BS16" s="380"/>
      <c r="BT16" s="380"/>
      <c r="BU16" s="380"/>
      <c r="BV16" s="380"/>
      <c r="BW16" s="380"/>
      <c r="BX16" s="380"/>
      <c r="BY16" s="380"/>
      <c r="BZ16" s="380"/>
      <c r="CA16" s="380"/>
      <c r="CB16" s="380"/>
      <c r="CC16" s="380"/>
      <c r="CD16" s="380"/>
      <c r="CE16" s="380"/>
      <c r="CF16" s="380"/>
      <c r="CG16" s="380"/>
      <c r="CH16" s="380"/>
      <c r="CI16" s="380"/>
      <c r="CJ16" s="380"/>
      <c r="CK16" s="380"/>
      <c r="CL16" s="380"/>
      <c r="CM16" s="380"/>
      <c r="CN16" s="338" t="s">
        <v>258</v>
      </c>
      <c r="CO16" s="338"/>
      <c r="CP16" s="338"/>
      <c r="CQ16" s="338"/>
      <c r="CR16" s="338"/>
      <c r="CS16" s="338"/>
      <c r="CT16" s="338"/>
      <c r="CU16" s="338"/>
      <c r="CV16" s="85" t="s">
        <v>33</v>
      </c>
      <c r="CW16" s="85" t="s">
        <v>33</v>
      </c>
      <c r="CX16" s="120">
        <v>0</v>
      </c>
      <c r="CY16" s="120">
        <v>0</v>
      </c>
      <c r="CZ16" s="120">
        <v>0</v>
      </c>
      <c r="DA16" s="120">
        <v>0</v>
      </c>
    </row>
    <row r="17" spans="1:105" ht="24" customHeight="1">
      <c r="A17" s="338" t="s">
        <v>259</v>
      </c>
      <c r="B17" s="338"/>
      <c r="C17" s="338"/>
      <c r="D17" s="338"/>
      <c r="E17" s="338"/>
      <c r="F17" s="338"/>
      <c r="G17" s="338"/>
      <c r="H17" s="338"/>
      <c r="I17" s="379" t="s">
        <v>405</v>
      </c>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c r="BA17" s="380"/>
      <c r="BB17" s="380"/>
      <c r="BC17" s="380"/>
      <c r="BD17" s="380"/>
      <c r="BE17" s="380"/>
      <c r="BF17" s="380"/>
      <c r="BG17" s="380"/>
      <c r="BH17" s="380"/>
      <c r="BI17" s="380"/>
      <c r="BJ17" s="380"/>
      <c r="BK17" s="380"/>
      <c r="BL17" s="380"/>
      <c r="BM17" s="380"/>
      <c r="BN17" s="380"/>
      <c r="BO17" s="380"/>
      <c r="BP17" s="380"/>
      <c r="BQ17" s="380"/>
      <c r="BR17" s="380"/>
      <c r="BS17" s="380"/>
      <c r="BT17" s="380"/>
      <c r="BU17" s="380"/>
      <c r="BV17" s="380"/>
      <c r="BW17" s="380"/>
      <c r="BX17" s="380"/>
      <c r="BY17" s="380"/>
      <c r="BZ17" s="380"/>
      <c r="CA17" s="380"/>
      <c r="CB17" s="380"/>
      <c r="CC17" s="380"/>
      <c r="CD17" s="380"/>
      <c r="CE17" s="380"/>
      <c r="CF17" s="380"/>
      <c r="CG17" s="380"/>
      <c r="CH17" s="380"/>
      <c r="CI17" s="380"/>
      <c r="CJ17" s="380"/>
      <c r="CK17" s="380"/>
      <c r="CL17" s="380"/>
      <c r="CM17" s="380"/>
      <c r="CN17" s="338" t="s">
        <v>261</v>
      </c>
      <c r="CO17" s="338"/>
      <c r="CP17" s="338"/>
      <c r="CQ17" s="338"/>
      <c r="CR17" s="338"/>
      <c r="CS17" s="338"/>
      <c r="CT17" s="338"/>
      <c r="CU17" s="338"/>
      <c r="CV17" s="85" t="s">
        <v>239</v>
      </c>
      <c r="CW17" s="85" t="s">
        <v>33</v>
      </c>
      <c r="CX17" s="120">
        <v>18949353.120000001</v>
      </c>
      <c r="CY17" s="120">
        <v>7945440</v>
      </c>
      <c r="CZ17" s="120">
        <v>8148592.71</v>
      </c>
      <c r="DA17" s="120">
        <v>0</v>
      </c>
    </row>
    <row r="18" spans="1:105" ht="29.25" customHeight="1">
      <c r="A18" s="338" t="s">
        <v>262</v>
      </c>
      <c r="B18" s="338"/>
      <c r="C18" s="338"/>
      <c r="D18" s="338"/>
      <c r="E18" s="338"/>
      <c r="F18" s="338"/>
      <c r="G18" s="338"/>
      <c r="H18" s="338"/>
      <c r="I18" s="379" t="s">
        <v>263</v>
      </c>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380"/>
      <c r="BE18" s="380"/>
      <c r="BF18" s="380"/>
      <c r="BG18" s="380"/>
      <c r="BH18" s="380"/>
      <c r="BI18" s="380"/>
      <c r="BJ18" s="380"/>
      <c r="BK18" s="380"/>
      <c r="BL18" s="380"/>
      <c r="BM18" s="380"/>
      <c r="BN18" s="380"/>
      <c r="BO18" s="380"/>
      <c r="BP18" s="380"/>
      <c r="BQ18" s="380"/>
      <c r="BR18" s="380"/>
      <c r="BS18" s="380"/>
      <c r="BT18" s="380"/>
      <c r="BU18" s="380"/>
      <c r="BV18" s="380"/>
      <c r="BW18" s="380"/>
      <c r="BX18" s="380"/>
      <c r="BY18" s="380"/>
      <c r="BZ18" s="380"/>
      <c r="CA18" s="380"/>
      <c r="CB18" s="380"/>
      <c r="CC18" s="380"/>
      <c r="CD18" s="380"/>
      <c r="CE18" s="380"/>
      <c r="CF18" s="380"/>
      <c r="CG18" s="380"/>
      <c r="CH18" s="380"/>
      <c r="CI18" s="380"/>
      <c r="CJ18" s="380"/>
      <c r="CK18" s="380"/>
      <c r="CL18" s="380"/>
      <c r="CM18" s="380"/>
      <c r="CN18" s="382" t="s">
        <v>264</v>
      </c>
      <c r="CO18" s="382"/>
      <c r="CP18" s="382"/>
      <c r="CQ18" s="382"/>
      <c r="CR18" s="382"/>
      <c r="CS18" s="382"/>
      <c r="CT18" s="382"/>
      <c r="CU18" s="382"/>
      <c r="CV18" s="85" t="s">
        <v>239</v>
      </c>
      <c r="CW18" s="85" t="s">
        <v>33</v>
      </c>
      <c r="CX18" s="120">
        <f>CX21</f>
        <v>1101884.3799999999</v>
      </c>
      <c r="CY18" s="120">
        <v>0</v>
      </c>
      <c r="CZ18" s="120">
        <v>0</v>
      </c>
      <c r="DA18" s="120">
        <v>0</v>
      </c>
    </row>
    <row r="19" spans="1:105" ht="15">
      <c r="A19" s="338" t="s">
        <v>265</v>
      </c>
      <c r="B19" s="338"/>
      <c r="C19" s="338"/>
      <c r="D19" s="338"/>
      <c r="E19" s="338"/>
      <c r="F19" s="338"/>
      <c r="G19" s="338"/>
      <c r="H19" s="338"/>
      <c r="I19" s="379" t="s">
        <v>406</v>
      </c>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380"/>
      <c r="AW19" s="380"/>
      <c r="AX19" s="380"/>
      <c r="AY19" s="380"/>
      <c r="AZ19" s="380"/>
      <c r="BA19" s="380"/>
      <c r="BB19" s="380"/>
      <c r="BC19" s="380"/>
      <c r="BD19" s="380"/>
      <c r="BE19" s="380"/>
      <c r="BF19" s="380"/>
      <c r="BG19" s="380"/>
      <c r="BH19" s="380"/>
      <c r="BI19" s="380"/>
      <c r="BJ19" s="380"/>
      <c r="BK19" s="380"/>
      <c r="BL19" s="380"/>
      <c r="BM19" s="380"/>
      <c r="BN19" s="380"/>
      <c r="BO19" s="380"/>
      <c r="BP19" s="380"/>
      <c r="BQ19" s="380"/>
      <c r="BR19" s="380"/>
      <c r="BS19" s="380"/>
      <c r="BT19" s="380"/>
      <c r="BU19" s="380"/>
      <c r="BV19" s="380"/>
      <c r="BW19" s="380"/>
      <c r="BX19" s="380"/>
      <c r="BY19" s="380"/>
      <c r="BZ19" s="380"/>
      <c r="CA19" s="380"/>
      <c r="CB19" s="380"/>
      <c r="CC19" s="380"/>
      <c r="CD19" s="380"/>
      <c r="CE19" s="380"/>
      <c r="CF19" s="380"/>
      <c r="CG19" s="380"/>
      <c r="CH19" s="380"/>
      <c r="CI19" s="380"/>
      <c r="CJ19" s="380"/>
      <c r="CK19" s="380"/>
      <c r="CL19" s="380"/>
      <c r="CM19" s="380"/>
      <c r="CN19" s="338" t="s">
        <v>266</v>
      </c>
      <c r="CO19" s="338"/>
      <c r="CP19" s="338"/>
      <c r="CQ19" s="338"/>
      <c r="CR19" s="338"/>
      <c r="CS19" s="338"/>
      <c r="CT19" s="338"/>
      <c r="CU19" s="338"/>
      <c r="CV19" s="85" t="s">
        <v>33</v>
      </c>
      <c r="CW19" s="85" t="s">
        <v>33</v>
      </c>
      <c r="CX19" s="120">
        <v>0</v>
      </c>
      <c r="CY19" s="120">
        <v>0</v>
      </c>
      <c r="CZ19" s="120">
        <v>0</v>
      </c>
      <c r="DA19" s="120">
        <v>0</v>
      </c>
    </row>
    <row r="20" spans="1:105" ht="15">
      <c r="A20" s="338"/>
      <c r="B20" s="338"/>
      <c r="C20" s="338"/>
      <c r="D20" s="338"/>
      <c r="E20" s="338"/>
      <c r="F20" s="338"/>
      <c r="G20" s="338"/>
      <c r="H20" s="338"/>
      <c r="I20" s="379" t="s">
        <v>397</v>
      </c>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c r="BO20" s="380"/>
      <c r="BP20" s="380"/>
      <c r="BQ20" s="380"/>
      <c r="BR20" s="380"/>
      <c r="BS20" s="380"/>
      <c r="BT20" s="380"/>
      <c r="BU20" s="380"/>
      <c r="BV20" s="380"/>
      <c r="BW20" s="380"/>
      <c r="BX20" s="380"/>
      <c r="BY20" s="380"/>
      <c r="BZ20" s="380"/>
      <c r="CA20" s="380"/>
      <c r="CB20" s="380"/>
      <c r="CC20" s="380"/>
      <c r="CD20" s="380"/>
      <c r="CE20" s="380"/>
      <c r="CF20" s="380"/>
      <c r="CG20" s="380"/>
      <c r="CH20" s="380"/>
      <c r="CI20" s="380"/>
      <c r="CJ20" s="380"/>
      <c r="CK20" s="380"/>
      <c r="CL20" s="380"/>
      <c r="CM20" s="380"/>
      <c r="CN20" s="338" t="s">
        <v>407</v>
      </c>
      <c r="CO20" s="338"/>
      <c r="CP20" s="338"/>
      <c r="CQ20" s="338"/>
      <c r="CR20" s="338"/>
      <c r="CS20" s="338"/>
      <c r="CT20" s="338"/>
      <c r="CU20" s="338"/>
      <c r="CV20" s="85" t="s">
        <v>33</v>
      </c>
      <c r="CW20" s="85" t="s">
        <v>33</v>
      </c>
      <c r="CX20" s="120">
        <v>0</v>
      </c>
      <c r="CY20" s="120">
        <v>0</v>
      </c>
      <c r="CZ20" s="120">
        <v>0</v>
      </c>
      <c r="DA20" s="120">
        <v>0</v>
      </c>
    </row>
    <row r="21" spans="1:105" ht="15">
      <c r="A21" s="338" t="s">
        <v>267</v>
      </c>
      <c r="B21" s="338"/>
      <c r="C21" s="338"/>
      <c r="D21" s="338"/>
      <c r="E21" s="338"/>
      <c r="F21" s="338"/>
      <c r="G21" s="338"/>
      <c r="H21" s="338"/>
      <c r="I21" s="379" t="s">
        <v>408</v>
      </c>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380"/>
      <c r="BY21" s="380"/>
      <c r="BZ21" s="380"/>
      <c r="CA21" s="380"/>
      <c r="CB21" s="380"/>
      <c r="CC21" s="380"/>
      <c r="CD21" s="380"/>
      <c r="CE21" s="380"/>
      <c r="CF21" s="380"/>
      <c r="CG21" s="380"/>
      <c r="CH21" s="380"/>
      <c r="CI21" s="380"/>
      <c r="CJ21" s="380"/>
      <c r="CK21" s="380"/>
      <c r="CL21" s="380"/>
      <c r="CM21" s="380"/>
      <c r="CN21" s="338" t="s">
        <v>268</v>
      </c>
      <c r="CO21" s="338"/>
      <c r="CP21" s="338"/>
      <c r="CQ21" s="338"/>
      <c r="CR21" s="338"/>
      <c r="CS21" s="338"/>
      <c r="CT21" s="338"/>
      <c r="CU21" s="338"/>
      <c r="CV21" s="85" t="s">
        <v>239</v>
      </c>
      <c r="CW21" s="85" t="s">
        <v>33</v>
      </c>
      <c r="CX21" s="120">
        <f>238012.89+863871.49</f>
        <v>1101884.3799999999</v>
      </c>
      <c r="CY21" s="120">
        <v>0</v>
      </c>
      <c r="CZ21" s="120">
        <v>0</v>
      </c>
      <c r="DA21" s="120">
        <v>0</v>
      </c>
    </row>
    <row r="22" spans="1:105" ht="24" customHeight="1">
      <c r="A22" s="338" t="s">
        <v>269</v>
      </c>
      <c r="B22" s="338"/>
      <c r="C22" s="338"/>
      <c r="D22" s="338"/>
      <c r="E22" s="338"/>
      <c r="F22" s="338"/>
      <c r="G22" s="338"/>
      <c r="H22" s="338"/>
      <c r="I22" s="379" t="s">
        <v>409</v>
      </c>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c r="BO22" s="380"/>
      <c r="BP22" s="380"/>
      <c r="BQ22" s="380"/>
      <c r="BR22" s="380"/>
      <c r="BS22" s="380"/>
      <c r="BT22" s="380"/>
      <c r="BU22" s="380"/>
      <c r="BV22" s="380"/>
      <c r="BW22" s="380"/>
      <c r="BX22" s="380"/>
      <c r="BY22" s="380"/>
      <c r="BZ22" s="380"/>
      <c r="CA22" s="380"/>
      <c r="CB22" s="380"/>
      <c r="CC22" s="380"/>
      <c r="CD22" s="380"/>
      <c r="CE22" s="380"/>
      <c r="CF22" s="380"/>
      <c r="CG22" s="380"/>
      <c r="CH22" s="380"/>
      <c r="CI22" s="380"/>
      <c r="CJ22" s="380"/>
      <c r="CK22" s="380"/>
      <c r="CL22" s="380"/>
      <c r="CM22" s="380"/>
      <c r="CN22" s="382" t="s">
        <v>271</v>
      </c>
      <c r="CO22" s="382"/>
      <c r="CP22" s="382"/>
      <c r="CQ22" s="382"/>
      <c r="CR22" s="382"/>
      <c r="CS22" s="382"/>
      <c r="CT22" s="382"/>
      <c r="CU22" s="382"/>
      <c r="CV22" s="85" t="s">
        <v>33</v>
      </c>
      <c r="CW22" s="85" t="s">
        <v>33</v>
      </c>
      <c r="CX22" s="120">
        <v>0</v>
      </c>
      <c r="CY22" s="120">
        <v>0</v>
      </c>
      <c r="CZ22" s="120">
        <v>0</v>
      </c>
      <c r="DA22" s="120">
        <v>0</v>
      </c>
    </row>
    <row r="23" spans="1:105" ht="15">
      <c r="A23" s="338"/>
      <c r="B23" s="338"/>
      <c r="C23" s="338"/>
      <c r="D23" s="338"/>
      <c r="E23" s="338"/>
      <c r="F23" s="338"/>
      <c r="G23" s="338"/>
      <c r="H23" s="338"/>
      <c r="I23" s="379" t="s">
        <v>397</v>
      </c>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380"/>
      <c r="BY23" s="380"/>
      <c r="BZ23" s="380"/>
      <c r="CA23" s="380"/>
      <c r="CB23" s="380"/>
      <c r="CC23" s="380"/>
      <c r="CD23" s="380"/>
      <c r="CE23" s="380"/>
      <c r="CF23" s="380"/>
      <c r="CG23" s="380"/>
      <c r="CH23" s="380"/>
      <c r="CI23" s="380"/>
      <c r="CJ23" s="380"/>
      <c r="CK23" s="380"/>
      <c r="CL23" s="380"/>
      <c r="CM23" s="380"/>
      <c r="CN23" s="338" t="s">
        <v>410</v>
      </c>
      <c r="CO23" s="338"/>
      <c r="CP23" s="338"/>
      <c r="CQ23" s="338"/>
      <c r="CR23" s="338"/>
      <c r="CS23" s="338"/>
      <c r="CT23" s="338"/>
      <c r="CU23" s="338"/>
      <c r="CV23" s="85" t="s">
        <v>33</v>
      </c>
      <c r="CW23" s="85" t="s">
        <v>33</v>
      </c>
      <c r="CX23" s="120">
        <v>0</v>
      </c>
      <c r="CY23" s="120">
        <v>0</v>
      </c>
      <c r="CZ23" s="120">
        <v>0</v>
      </c>
      <c r="DA23" s="120">
        <v>0</v>
      </c>
    </row>
    <row r="24" spans="1:105" ht="24" customHeight="1">
      <c r="A24" s="338" t="s">
        <v>272</v>
      </c>
      <c r="B24" s="338"/>
      <c r="C24" s="338"/>
      <c r="D24" s="338"/>
      <c r="E24" s="338"/>
      <c r="F24" s="338"/>
      <c r="G24" s="338"/>
      <c r="H24" s="338"/>
      <c r="I24" s="379" t="s">
        <v>411</v>
      </c>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2" t="s">
        <v>412</v>
      </c>
      <c r="CO24" s="382"/>
      <c r="CP24" s="382"/>
      <c r="CQ24" s="382"/>
      <c r="CR24" s="382"/>
      <c r="CS24" s="382"/>
      <c r="CT24" s="382"/>
      <c r="CU24" s="382"/>
      <c r="CV24" s="85" t="s">
        <v>33</v>
      </c>
      <c r="CW24" s="85" t="s">
        <v>33</v>
      </c>
      <c r="CX24" s="120">
        <v>0</v>
      </c>
      <c r="CY24" s="120">
        <v>0</v>
      </c>
      <c r="CZ24" s="120">
        <v>0</v>
      </c>
      <c r="DA24" s="120">
        <v>0</v>
      </c>
    </row>
    <row r="25" spans="1:105" ht="24" customHeight="1">
      <c r="A25" s="338" t="s">
        <v>275</v>
      </c>
      <c r="B25" s="338"/>
      <c r="C25" s="338"/>
      <c r="D25" s="338"/>
      <c r="E25" s="338"/>
      <c r="F25" s="338"/>
      <c r="G25" s="338"/>
      <c r="H25" s="338"/>
      <c r="I25" s="379" t="s">
        <v>413</v>
      </c>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38" t="s">
        <v>414</v>
      </c>
      <c r="CO25" s="338"/>
      <c r="CP25" s="338"/>
      <c r="CQ25" s="338"/>
      <c r="CR25" s="338"/>
      <c r="CS25" s="338"/>
      <c r="CT25" s="338"/>
      <c r="CU25" s="338"/>
      <c r="CV25" s="85" t="s">
        <v>33</v>
      </c>
      <c r="CW25" s="85" t="s">
        <v>33</v>
      </c>
      <c r="CX25" s="120">
        <v>0</v>
      </c>
      <c r="CY25" s="120">
        <v>0</v>
      </c>
      <c r="CZ25" s="120">
        <v>0</v>
      </c>
      <c r="DA25" s="120">
        <v>0</v>
      </c>
    </row>
    <row r="26" spans="1:105" ht="24" customHeight="1">
      <c r="A26" s="338" t="s">
        <v>277</v>
      </c>
      <c r="B26" s="338"/>
      <c r="C26" s="338"/>
      <c r="D26" s="338"/>
      <c r="E26" s="338"/>
      <c r="F26" s="338"/>
      <c r="G26" s="338"/>
      <c r="H26" s="338"/>
      <c r="I26" s="379" t="s">
        <v>415</v>
      </c>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c r="BO26" s="380"/>
      <c r="BP26" s="380"/>
      <c r="BQ26" s="380"/>
      <c r="BR26" s="380"/>
      <c r="BS26" s="380"/>
      <c r="BT26" s="380"/>
      <c r="BU26" s="380"/>
      <c r="BV26" s="380"/>
      <c r="BW26" s="380"/>
      <c r="BX26" s="380"/>
      <c r="BY26" s="380"/>
      <c r="BZ26" s="380"/>
      <c r="CA26" s="380"/>
      <c r="CB26" s="380"/>
      <c r="CC26" s="380"/>
      <c r="CD26" s="380"/>
      <c r="CE26" s="380"/>
      <c r="CF26" s="380"/>
      <c r="CG26" s="380"/>
      <c r="CH26" s="380"/>
      <c r="CI26" s="380"/>
      <c r="CJ26" s="380"/>
      <c r="CK26" s="380"/>
      <c r="CL26" s="380"/>
      <c r="CM26" s="380"/>
      <c r="CN26" s="338" t="s">
        <v>416</v>
      </c>
      <c r="CO26" s="338"/>
      <c r="CP26" s="338"/>
      <c r="CQ26" s="338"/>
      <c r="CR26" s="338"/>
      <c r="CS26" s="338"/>
      <c r="CT26" s="338"/>
      <c r="CU26" s="338"/>
      <c r="CV26" s="85" t="s">
        <v>33</v>
      </c>
      <c r="CW26" s="85" t="s">
        <v>33</v>
      </c>
      <c r="CX26" s="120">
        <v>0</v>
      </c>
      <c r="CY26" s="120">
        <v>0</v>
      </c>
      <c r="CZ26" s="120">
        <v>0</v>
      </c>
      <c r="DA26" s="120">
        <v>0</v>
      </c>
    </row>
    <row r="27" spans="1:105" ht="24" customHeight="1">
      <c r="A27" s="338" t="s">
        <v>417</v>
      </c>
      <c r="B27" s="338"/>
      <c r="C27" s="338"/>
      <c r="D27" s="338"/>
      <c r="E27" s="338"/>
      <c r="F27" s="338"/>
      <c r="G27" s="338"/>
      <c r="H27" s="338"/>
      <c r="I27" s="379" t="s">
        <v>273</v>
      </c>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0"/>
      <c r="CG27" s="380"/>
      <c r="CH27" s="380"/>
      <c r="CI27" s="380"/>
      <c r="CJ27" s="380"/>
      <c r="CK27" s="380"/>
      <c r="CL27" s="380"/>
      <c r="CM27" s="380"/>
      <c r="CN27" s="338" t="s">
        <v>274</v>
      </c>
      <c r="CO27" s="338"/>
      <c r="CP27" s="338"/>
      <c r="CQ27" s="338"/>
      <c r="CR27" s="338"/>
      <c r="CS27" s="338"/>
      <c r="CT27" s="338"/>
      <c r="CU27" s="338"/>
      <c r="CV27" s="85" t="s">
        <v>239</v>
      </c>
      <c r="CW27" s="85" t="s">
        <v>33</v>
      </c>
      <c r="CX27" s="120">
        <f>CX30</f>
        <v>5481292.9800000004</v>
      </c>
      <c r="CY27" s="120">
        <v>5059979.82</v>
      </c>
      <c r="CZ27" s="120">
        <v>4781922.4400000004</v>
      </c>
      <c r="DA27" s="120">
        <v>0</v>
      </c>
    </row>
    <row r="28" spans="1:105" ht="24" customHeight="1">
      <c r="A28" s="338" t="s">
        <v>418</v>
      </c>
      <c r="B28" s="338"/>
      <c r="C28" s="338"/>
      <c r="D28" s="338"/>
      <c r="E28" s="338"/>
      <c r="F28" s="338"/>
      <c r="G28" s="338"/>
      <c r="H28" s="338"/>
      <c r="I28" s="379" t="s">
        <v>419</v>
      </c>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0"/>
      <c r="BH28" s="380"/>
      <c r="BI28" s="380"/>
      <c r="BJ28" s="380"/>
      <c r="BK28" s="380"/>
      <c r="BL28" s="380"/>
      <c r="BM28" s="380"/>
      <c r="BN28" s="380"/>
      <c r="BO28" s="380"/>
      <c r="BP28" s="380"/>
      <c r="BQ28" s="380"/>
      <c r="BR28" s="380"/>
      <c r="BS28" s="380"/>
      <c r="BT28" s="380"/>
      <c r="BU28" s="380"/>
      <c r="BV28" s="380"/>
      <c r="BW28" s="380"/>
      <c r="BX28" s="380"/>
      <c r="BY28" s="380"/>
      <c r="BZ28" s="380"/>
      <c r="CA28" s="380"/>
      <c r="CB28" s="380"/>
      <c r="CC28" s="380"/>
      <c r="CD28" s="380"/>
      <c r="CE28" s="380"/>
      <c r="CF28" s="380"/>
      <c r="CG28" s="380"/>
      <c r="CH28" s="380"/>
      <c r="CI28" s="380"/>
      <c r="CJ28" s="380"/>
      <c r="CK28" s="380"/>
      <c r="CL28" s="380"/>
      <c r="CM28" s="380"/>
      <c r="CN28" s="338" t="s">
        <v>276</v>
      </c>
      <c r="CO28" s="338"/>
      <c r="CP28" s="338"/>
      <c r="CQ28" s="338"/>
      <c r="CR28" s="338"/>
      <c r="CS28" s="338"/>
      <c r="CT28" s="338"/>
      <c r="CU28" s="338"/>
      <c r="CV28" s="85" t="s">
        <v>33</v>
      </c>
      <c r="CW28" s="85" t="s">
        <v>33</v>
      </c>
      <c r="CX28" s="120">
        <v>0</v>
      </c>
      <c r="CY28" s="120">
        <v>0</v>
      </c>
      <c r="CZ28" s="120">
        <v>0</v>
      </c>
      <c r="DA28" s="120">
        <v>0</v>
      </c>
    </row>
    <row r="29" spans="1:105" ht="15">
      <c r="A29" s="338"/>
      <c r="B29" s="338"/>
      <c r="C29" s="338"/>
      <c r="D29" s="338"/>
      <c r="E29" s="338"/>
      <c r="F29" s="338"/>
      <c r="G29" s="338"/>
      <c r="H29" s="338"/>
      <c r="I29" s="379" t="s">
        <v>397</v>
      </c>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0"/>
      <c r="BQ29" s="380"/>
      <c r="BR29" s="380"/>
      <c r="BS29" s="380"/>
      <c r="BT29" s="380"/>
      <c r="BU29" s="380"/>
      <c r="BV29" s="380"/>
      <c r="BW29" s="380"/>
      <c r="BX29" s="380"/>
      <c r="BY29" s="380"/>
      <c r="BZ29" s="380"/>
      <c r="CA29" s="380"/>
      <c r="CB29" s="380"/>
      <c r="CC29" s="380"/>
      <c r="CD29" s="380"/>
      <c r="CE29" s="380"/>
      <c r="CF29" s="380"/>
      <c r="CG29" s="380"/>
      <c r="CH29" s="380"/>
      <c r="CI29" s="380"/>
      <c r="CJ29" s="380"/>
      <c r="CK29" s="380"/>
      <c r="CL29" s="380"/>
      <c r="CM29" s="380"/>
      <c r="CN29" s="338" t="s">
        <v>420</v>
      </c>
      <c r="CO29" s="338"/>
      <c r="CP29" s="338"/>
      <c r="CQ29" s="338"/>
      <c r="CR29" s="338"/>
      <c r="CS29" s="338"/>
      <c r="CT29" s="338"/>
      <c r="CU29" s="338"/>
      <c r="CV29" s="85" t="s">
        <v>33</v>
      </c>
      <c r="CW29" s="85" t="s">
        <v>33</v>
      </c>
      <c r="CX29" s="120">
        <v>0</v>
      </c>
      <c r="CY29" s="120">
        <v>0</v>
      </c>
      <c r="CZ29" s="120">
        <v>0</v>
      </c>
      <c r="DA29" s="120">
        <v>0</v>
      </c>
    </row>
    <row r="30" spans="1:105" ht="15">
      <c r="A30" s="338" t="s">
        <v>421</v>
      </c>
      <c r="B30" s="338"/>
      <c r="C30" s="338"/>
      <c r="D30" s="338"/>
      <c r="E30" s="338"/>
      <c r="F30" s="338"/>
      <c r="G30" s="338"/>
      <c r="H30" s="338"/>
      <c r="I30" s="379" t="s">
        <v>422</v>
      </c>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0"/>
      <c r="BQ30" s="380"/>
      <c r="BR30" s="380"/>
      <c r="BS30" s="380"/>
      <c r="BT30" s="380"/>
      <c r="BU30" s="380"/>
      <c r="BV30" s="380"/>
      <c r="BW30" s="380"/>
      <c r="BX30" s="380"/>
      <c r="BY30" s="380"/>
      <c r="BZ30" s="380"/>
      <c r="CA30" s="380"/>
      <c r="CB30" s="380"/>
      <c r="CC30" s="380"/>
      <c r="CD30" s="380"/>
      <c r="CE30" s="380"/>
      <c r="CF30" s="380"/>
      <c r="CG30" s="380"/>
      <c r="CH30" s="380"/>
      <c r="CI30" s="380"/>
      <c r="CJ30" s="380"/>
      <c r="CK30" s="380"/>
      <c r="CL30" s="380"/>
      <c r="CM30" s="380"/>
      <c r="CN30" s="338" t="s">
        <v>278</v>
      </c>
      <c r="CO30" s="338"/>
      <c r="CP30" s="338"/>
      <c r="CQ30" s="338"/>
      <c r="CR30" s="338"/>
      <c r="CS30" s="338"/>
      <c r="CT30" s="338"/>
      <c r="CU30" s="338"/>
      <c r="CV30" s="85" t="s">
        <v>239</v>
      </c>
      <c r="CW30" s="85" t="s">
        <v>33</v>
      </c>
      <c r="CX30" s="120">
        <v>5481292.9800000004</v>
      </c>
      <c r="CY30" s="120">
        <v>5059979.82</v>
      </c>
      <c r="CZ30" s="120">
        <v>4781922.4400000004</v>
      </c>
      <c r="DA30" s="120">
        <v>0</v>
      </c>
    </row>
    <row r="31" spans="1:105" ht="41.25" customHeight="1">
      <c r="A31" s="343">
        <v>2</v>
      </c>
      <c r="B31" s="343"/>
      <c r="C31" s="343"/>
      <c r="D31" s="343"/>
      <c r="E31" s="343"/>
      <c r="F31" s="343"/>
      <c r="G31" s="343"/>
      <c r="H31" s="343"/>
      <c r="I31" s="381" t="s">
        <v>423</v>
      </c>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1"/>
      <c r="BC31" s="381"/>
      <c r="BD31" s="381"/>
      <c r="BE31" s="381"/>
      <c r="BF31" s="381"/>
      <c r="BG31" s="381"/>
      <c r="BH31" s="381"/>
      <c r="BI31" s="381"/>
      <c r="BJ31" s="381"/>
      <c r="BK31" s="381"/>
      <c r="BL31" s="381"/>
      <c r="BM31" s="381"/>
      <c r="BN31" s="381"/>
      <c r="BO31" s="381"/>
      <c r="BP31" s="381"/>
      <c r="BQ31" s="381"/>
      <c r="BR31" s="381"/>
      <c r="BS31" s="381"/>
      <c r="BT31" s="381"/>
      <c r="BU31" s="381"/>
      <c r="BV31" s="381"/>
      <c r="BW31" s="381"/>
      <c r="BX31" s="381"/>
      <c r="BY31" s="381"/>
      <c r="BZ31" s="381"/>
      <c r="CA31" s="381"/>
      <c r="CB31" s="381"/>
      <c r="CC31" s="381"/>
      <c r="CD31" s="381"/>
      <c r="CE31" s="381"/>
      <c r="CF31" s="381"/>
      <c r="CG31" s="381"/>
      <c r="CH31" s="381"/>
      <c r="CI31" s="381"/>
      <c r="CJ31" s="381"/>
      <c r="CK31" s="381"/>
      <c r="CL31" s="381"/>
      <c r="CM31" s="381"/>
      <c r="CN31" s="343" t="s">
        <v>280</v>
      </c>
      <c r="CO31" s="343"/>
      <c r="CP31" s="343"/>
      <c r="CQ31" s="343"/>
      <c r="CR31" s="343"/>
      <c r="CS31" s="343"/>
      <c r="CT31" s="343"/>
      <c r="CU31" s="343"/>
      <c r="CV31" s="85" t="s">
        <v>281</v>
      </c>
      <c r="CW31" s="85" t="s">
        <v>33</v>
      </c>
      <c r="CX31" s="120">
        <v>0</v>
      </c>
      <c r="CY31" s="120">
        <v>0</v>
      </c>
      <c r="CZ31" s="120">
        <v>0</v>
      </c>
      <c r="DA31" s="120">
        <v>0</v>
      </c>
    </row>
    <row r="32" spans="1:105" ht="24" customHeight="1">
      <c r="A32" s="338" t="s">
        <v>282</v>
      </c>
      <c r="B32" s="338"/>
      <c r="C32" s="338"/>
      <c r="D32" s="338"/>
      <c r="E32" s="338"/>
      <c r="F32" s="338"/>
      <c r="G32" s="338"/>
      <c r="H32" s="338"/>
      <c r="I32" s="379" t="s">
        <v>283</v>
      </c>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c r="BO32" s="380"/>
      <c r="BP32" s="380"/>
      <c r="BQ32" s="380"/>
      <c r="BR32" s="380"/>
      <c r="BS32" s="380"/>
      <c r="BT32" s="380"/>
      <c r="BU32" s="380"/>
      <c r="BV32" s="380"/>
      <c r="BW32" s="380"/>
      <c r="BX32" s="380"/>
      <c r="BY32" s="380"/>
      <c r="BZ32" s="380"/>
      <c r="CA32" s="380"/>
      <c r="CB32" s="380"/>
      <c r="CC32" s="380"/>
      <c r="CD32" s="380"/>
      <c r="CE32" s="380"/>
      <c r="CF32" s="380"/>
      <c r="CG32" s="380"/>
      <c r="CH32" s="380"/>
      <c r="CI32" s="380"/>
      <c r="CJ32" s="380"/>
      <c r="CK32" s="380"/>
      <c r="CL32" s="380"/>
      <c r="CM32" s="380"/>
      <c r="CN32" s="338" t="s">
        <v>284</v>
      </c>
      <c r="CO32" s="338"/>
      <c r="CP32" s="338"/>
      <c r="CQ32" s="338"/>
      <c r="CR32" s="338"/>
      <c r="CS32" s="338"/>
      <c r="CT32" s="338"/>
      <c r="CU32" s="338"/>
      <c r="CV32" s="85" t="s">
        <v>239</v>
      </c>
      <c r="CW32" s="85" t="s">
        <v>33</v>
      </c>
      <c r="CX32" s="120">
        <v>0</v>
      </c>
      <c r="CY32" s="120">
        <v>0</v>
      </c>
      <c r="CZ32" s="120">
        <v>0</v>
      </c>
      <c r="DA32" s="120">
        <v>0</v>
      </c>
    </row>
    <row r="33" spans="1:105" ht="24" customHeight="1">
      <c r="A33" s="338" t="s">
        <v>285</v>
      </c>
      <c r="B33" s="338"/>
      <c r="C33" s="338"/>
      <c r="D33" s="338"/>
      <c r="E33" s="338"/>
      <c r="F33" s="338"/>
      <c r="G33" s="338"/>
      <c r="H33" s="338"/>
      <c r="I33" s="379" t="s">
        <v>283</v>
      </c>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c r="BQ33" s="380"/>
      <c r="BR33" s="380"/>
      <c r="BS33" s="380"/>
      <c r="BT33" s="380"/>
      <c r="BU33" s="380"/>
      <c r="BV33" s="380"/>
      <c r="BW33" s="380"/>
      <c r="BX33" s="380"/>
      <c r="BY33" s="380"/>
      <c r="BZ33" s="380"/>
      <c r="CA33" s="380"/>
      <c r="CB33" s="380"/>
      <c r="CC33" s="380"/>
      <c r="CD33" s="380"/>
      <c r="CE33" s="380"/>
      <c r="CF33" s="380"/>
      <c r="CG33" s="380"/>
      <c r="CH33" s="380"/>
      <c r="CI33" s="380"/>
      <c r="CJ33" s="380"/>
      <c r="CK33" s="380"/>
      <c r="CL33" s="380"/>
      <c r="CM33" s="380"/>
      <c r="CN33" s="338" t="s">
        <v>284</v>
      </c>
      <c r="CO33" s="338"/>
      <c r="CP33" s="338"/>
      <c r="CQ33" s="338"/>
      <c r="CR33" s="338"/>
      <c r="CS33" s="338"/>
      <c r="CT33" s="338"/>
      <c r="CU33" s="338"/>
      <c r="CV33" s="85" t="s">
        <v>286</v>
      </c>
      <c r="CW33" s="85" t="s">
        <v>33</v>
      </c>
      <c r="CX33" s="120">
        <v>0</v>
      </c>
      <c r="CY33" s="120">
        <v>0</v>
      </c>
      <c r="CZ33" s="120">
        <v>0</v>
      </c>
      <c r="DA33" s="120">
        <v>0</v>
      </c>
    </row>
    <row r="34" spans="1:105" ht="24" customHeight="1">
      <c r="A34" s="338" t="s">
        <v>287</v>
      </c>
      <c r="B34" s="338"/>
      <c r="C34" s="338"/>
      <c r="D34" s="338"/>
      <c r="E34" s="338"/>
      <c r="F34" s="338"/>
      <c r="G34" s="338"/>
      <c r="H34" s="338"/>
      <c r="I34" s="379" t="s">
        <v>283</v>
      </c>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c r="BO34" s="380"/>
      <c r="BP34" s="380"/>
      <c r="BQ34" s="380"/>
      <c r="BR34" s="380"/>
      <c r="BS34" s="380"/>
      <c r="BT34" s="380"/>
      <c r="BU34" s="380"/>
      <c r="BV34" s="380"/>
      <c r="BW34" s="380"/>
      <c r="BX34" s="380"/>
      <c r="BY34" s="380"/>
      <c r="BZ34" s="380"/>
      <c r="CA34" s="380"/>
      <c r="CB34" s="380"/>
      <c r="CC34" s="380"/>
      <c r="CD34" s="380"/>
      <c r="CE34" s="380"/>
      <c r="CF34" s="380"/>
      <c r="CG34" s="380"/>
      <c r="CH34" s="380"/>
      <c r="CI34" s="380"/>
      <c r="CJ34" s="380"/>
      <c r="CK34" s="380"/>
      <c r="CL34" s="380"/>
      <c r="CM34" s="380"/>
      <c r="CN34" s="338" t="s">
        <v>284</v>
      </c>
      <c r="CO34" s="338"/>
      <c r="CP34" s="338"/>
      <c r="CQ34" s="338"/>
      <c r="CR34" s="338"/>
      <c r="CS34" s="338"/>
      <c r="CT34" s="338"/>
      <c r="CU34" s="338"/>
      <c r="CV34" s="85" t="s">
        <v>288</v>
      </c>
      <c r="CW34" s="85" t="s">
        <v>33</v>
      </c>
      <c r="CX34" s="120">
        <v>0</v>
      </c>
      <c r="CY34" s="120">
        <v>0</v>
      </c>
      <c r="CZ34" s="120">
        <v>0</v>
      </c>
      <c r="DA34" s="120">
        <v>0</v>
      </c>
    </row>
    <row r="35" spans="1:105" ht="25.5" customHeight="1">
      <c r="A35" s="343">
        <v>3</v>
      </c>
      <c r="B35" s="343"/>
      <c r="C35" s="343"/>
      <c r="D35" s="343"/>
      <c r="E35" s="343"/>
      <c r="F35" s="343"/>
      <c r="G35" s="343"/>
      <c r="H35" s="343"/>
      <c r="I35" s="381" t="s">
        <v>289</v>
      </c>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1"/>
      <c r="BW35" s="381"/>
      <c r="BX35" s="381"/>
      <c r="BY35" s="381"/>
      <c r="BZ35" s="381"/>
      <c r="CA35" s="381"/>
      <c r="CB35" s="381"/>
      <c r="CC35" s="381"/>
      <c r="CD35" s="381"/>
      <c r="CE35" s="381"/>
      <c r="CF35" s="381"/>
      <c r="CG35" s="381"/>
      <c r="CH35" s="381"/>
      <c r="CI35" s="381"/>
      <c r="CJ35" s="381"/>
      <c r="CK35" s="381"/>
      <c r="CL35" s="381"/>
      <c r="CM35" s="381"/>
      <c r="CN35" s="343" t="s">
        <v>290</v>
      </c>
      <c r="CO35" s="343"/>
      <c r="CP35" s="343"/>
      <c r="CQ35" s="343"/>
      <c r="CR35" s="343"/>
      <c r="CS35" s="343"/>
      <c r="CT35" s="343"/>
      <c r="CU35" s="343"/>
      <c r="CV35" s="85" t="s">
        <v>281</v>
      </c>
      <c r="CW35" s="85" t="s">
        <v>33</v>
      </c>
      <c r="CX35" s="120">
        <v>0</v>
      </c>
      <c r="CY35" s="120">
        <v>0</v>
      </c>
      <c r="CZ35" s="120">
        <v>0</v>
      </c>
      <c r="DA35" s="120">
        <v>0</v>
      </c>
    </row>
    <row r="36" spans="1:105" ht="24" customHeight="1">
      <c r="A36" s="338" t="s">
        <v>291</v>
      </c>
      <c r="B36" s="338"/>
      <c r="C36" s="338"/>
      <c r="D36" s="338"/>
      <c r="E36" s="338"/>
      <c r="F36" s="338"/>
      <c r="G36" s="338"/>
      <c r="H36" s="338"/>
      <c r="I36" s="379" t="s">
        <v>283</v>
      </c>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c r="BO36" s="380"/>
      <c r="BP36" s="380"/>
      <c r="BQ36" s="380"/>
      <c r="BR36" s="380"/>
      <c r="BS36" s="380"/>
      <c r="BT36" s="380"/>
      <c r="BU36" s="380"/>
      <c r="BV36" s="380"/>
      <c r="BW36" s="380"/>
      <c r="BX36" s="380"/>
      <c r="BY36" s="380"/>
      <c r="BZ36" s="380"/>
      <c r="CA36" s="380"/>
      <c r="CB36" s="380"/>
      <c r="CC36" s="380"/>
      <c r="CD36" s="380"/>
      <c r="CE36" s="380"/>
      <c r="CF36" s="380"/>
      <c r="CG36" s="380"/>
      <c r="CH36" s="380"/>
      <c r="CI36" s="380"/>
      <c r="CJ36" s="380"/>
      <c r="CK36" s="380"/>
      <c r="CL36" s="380"/>
      <c r="CM36" s="380"/>
      <c r="CN36" s="338" t="s">
        <v>292</v>
      </c>
      <c r="CO36" s="338"/>
      <c r="CP36" s="338"/>
      <c r="CQ36" s="338"/>
      <c r="CR36" s="338"/>
      <c r="CS36" s="338"/>
      <c r="CT36" s="338"/>
      <c r="CU36" s="338"/>
      <c r="CV36" s="85" t="s">
        <v>239</v>
      </c>
      <c r="CW36" s="85" t="s">
        <v>33</v>
      </c>
      <c r="CX36" s="120">
        <v>0</v>
      </c>
      <c r="CY36" s="120">
        <v>0</v>
      </c>
      <c r="CZ36" s="120">
        <v>0</v>
      </c>
      <c r="DA36" s="120">
        <v>0</v>
      </c>
    </row>
    <row r="37" spans="1:105" ht="24" customHeight="1">
      <c r="A37" s="338" t="s">
        <v>293</v>
      </c>
      <c r="B37" s="338"/>
      <c r="C37" s="338"/>
      <c r="D37" s="338"/>
      <c r="E37" s="338"/>
      <c r="F37" s="338"/>
      <c r="G37" s="338"/>
      <c r="H37" s="338"/>
      <c r="I37" s="379" t="s">
        <v>283</v>
      </c>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c r="BO37" s="380"/>
      <c r="BP37" s="380"/>
      <c r="BQ37" s="380"/>
      <c r="BR37" s="380"/>
      <c r="BS37" s="380"/>
      <c r="BT37" s="380"/>
      <c r="BU37" s="380"/>
      <c r="BV37" s="380"/>
      <c r="BW37" s="380"/>
      <c r="BX37" s="380"/>
      <c r="BY37" s="380"/>
      <c r="BZ37" s="380"/>
      <c r="CA37" s="380"/>
      <c r="CB37" s="380"/>
      <c r="CC37" s="380"/>
      <c r="CD37" s="380"/>
      <c r="CE37" s="380"/>
      <c r="CF37" s="380"/>
      <c r="CG37" s="380"/>
      <c r="CH37" s="380"/>
      <c r="CI37" s="380"/>
      <c r="CJ37" s="380"/>
      <c r="CK37" s="380"/>
      <c r="CL37" s="380"/>
      <c r="CM37" s="380"/>
      <c r="CN37" s="338" t="s">
        <v>292</v>
      </c>
      <c r="CO37" s="338"/>
      <c r="CP37" s="338"/>
      <c r="CQ37" s="338"/>
      <c r="CR37" s="338"/>
      <c r="CS37" s="338"/>
      <c r="CT37" s="338"/>
      <c r="CU37" s="338"/>
      <c r="CV37" s="85" t="s">
        <v>286</v>
      </c>
      <c r="CW37" s="85" t="s">
        <v>33</v>
      </c>
      <c r="CX37" s="120">
        <v>0</v>
      </c>
      <c r="CY37" s="120">
        <v>0</v>
      </c>
      <c r="CZ37" s="120">
        <v>0</v>
      </c>
      <c r="DA37" s="120">
        <v>0</v>
      </c>
    </row>
    <row r="38" spans="1:105" ht="24" customHeight="1">
      <c r="A38" s="338" t="s">
        <v>294</v>
      </c>
      <c r="B38" s="338"/>
      <c r="C38" s="338"/>
      <c r="D38" s="338"/>
      <c r="E38" s="338"/>
      <c r="F38" s="338"/>
      <c r="G38" s="338"/>
      <c r="H38" s="338"/>
      <c r="I38" s="379" t="s">
        <v>283</v>
      </c>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c r="BO38" s="380"/>
      <c r="BP38" s="380"/>
      <c r="BQ38" s="380"/>
      <c r="BR38" s="380"/>
      <c r="BS38" s="380"/>
      <c r="BT38" s="380"/>
      <c r="BU38" s="380"/>
      <c r="BV38" s="380"/>
      <c r="BW38" s="380"/>
      <c r="BX38" s="380"/>
      <c r="BY38" s="380"/>
      <c r="BZ38" s="380"/>
      <c r="CA38" s="380"/>
      <c r="CB38" s="380"/>
      <c r="CC38" s="380"/>
      <c r="CD38" s="380"/>
      <c r="CE38" s="380"/>
      <c r="CF38" s="380"/>
      <c r="CG38" s="380"/>
      <c r="CH38" s="380"/>
      <c r="CI38" s="380"/>
      <c r="CJ38" s="380"/>
      <c r="CK38" s="380"/>
      <c r="CL38" s="380"/>
      <c r="CM38" s="380"/>
      <c r="CN38" s="338" t="s">
        <v>292</v>
      </c>
      <c r="CO38" s="338"/>
      <c r="CP38" s="338"/>
      <c r="CQ38" s="338"/>
      <c r="CR38" s="338"/>
      <c r="CS38" s="338"/>
      <c r="CT38" s="338"/>
      <c r="CU38" s="338"/>
      <c r="CV38" s="85" t="s">
        <v>288</v>
      </c>
      <c r="CW38" s="85" t="s">
        <v>33</v>
      </c>
      <c r="CX38" s="120">
        <v>0</v>
      </c>
      <c r="CY38" s="120">
        <v>0</v>
      </c>
      <c r="CZ38" s="120">
        <v>0</v>
      </c>
      <c r="DA38" s="120">
        <v>0</v>
      </c>
    </row>
    <row r="39" spans="1:105" ht="15"/>
    <row r="40" spans="1:105" ht="27.75" customHeight="1">
      <c r="A40" s="87"/>
      <c r="B40" s="87"/>
      <c r="C40" s="87"/>
      <c r="D40" s="87"/>
      <c r="E40" s="87"/>
      <c r="F40" s="87"/>
      <c r="G40" s="87"/>
      <c r="H40" s="87"/>
      <c r="I40" s="79" t="s">
        <v>295</v>
      </c>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342" t="s">
        <v>183</v>
      </c>
      <c r="AN40" s="342"/>
      <c r="AO40" s="342"/>
      <c r="AP40" s="342"/>
      <c r="AQ40" s="342"/>
      <c r="AR40" s="342"/>
      <c r="AS40" s="342"/>
      <c r="AT40" s="342"/>
      <c r="AU40" s="342"/>
      <c r="AV40" s="342"/>
      <c r="AW40" s="342"/>
      <c r="AX40" s="342"/>
      <c r="AY40" s="342"/>
      <c r="AZ40" s="342"/>
      <c r="BA40" s="342"/>
      <c r="BB40" s="342"/>
      <c r="BC40" s="342"/>
      <c r="BD40" s="342"/>
      <c r="BE40" s="87"/>
      <c r="BF40" s="87"/>
      <c r="BG40" s="342" t="s">
        <v>296</v>
      </c>
      <c r="BH40" s="342"/>
      <c r="BI40" s="342"/>
      <c r="BJ40" s="342"/>
      <c r="BK40" s="342"/>
      <c r="BL40" s="342"/>
      <c r="BM40" s="342"/>
      <c r="BN40" s="342"/>
      <c r="BO40" s="342"/>
      <c r="BP40" s="342"/>
      <c r="BQ40" s="342"/>
      <c r="BR40" s="342"/>
      <c r="BS40" s="342"/>
      <c r="BT40" s="342"/>
      <c r="BU40" s="342"/>
      <c r="BV40" s="342"/>
      <c r="BW40" s="342"/>
      <c r="BX40" s="342"/>
      <c r="BY40" s="87"/>
      <c r="BZ40" s="87"/>
      <c r="CA40" s="334" t="s">
        <v>297</v>
      </c>
      <c r="CB40" s="334"/>
      <c r="CC40" s="334"/>
      <c r="CD40" s="334"/>
      <c r="CE40" s="334"/>
      <c r="CF40" s="334"/>
      <c r="CG40" s="334"/>
      <c r="CH40" s="334"/>
      <c r="CI40" s="334"/>
      <c r="CJ40" s="334"/>
      <c r="CK40" s="334"/>
      <c r="CL40" s="334"/>
      <c r="CM40" s="334"/>
      <c r="CN40" s="334"/>
      <c r="CO40" s="334"/>
      <c r="CP40" s="334"/>
      <c r="CQ40" s="334"/>
      <c r="CR40" s="334"/>
    </row>
    <row r="41" spans="1:105" ht="11.2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326" t="s">
        <v>298</v>
      </c>
      <c r="AN41" s="326"/>
      <c r="AO41" s="326"/>
      <c r="AP41" s="326"/>
      <c r="AQ41" s="326"/>
      <c r="AR41" s="326"/>
      <c r="AS41" s="326"/>
      <c r="AT41" s="326"/>
      <c r="AU41" s="326"/>
      <c r="AV41" s="326"/>
      <c r="AW41" s="326"/>
      <c r="AX41" s="326"/>
      <c r="AY41" s="326"/>
      <c r="AZ41" s="326"/>
      <c r="BA41" s="326"/>
      <c r="BB41" s="326"/>
      <c r="BC41" s="326"/>
      <c r="BD41" s="326"/>
      <c r="BE41" s="87"/>
      <c r="BF41" s="87"/>
      <c r="BG41" s="326" t="s">
        <v>299</v>
      </c>
      <c r="BH41" s="326"/>
      <c r="BI41" s="326"/>
      <c r="BJ41" s="326"/>
      <c r="BK41" s="326"/>
      <c r="BL41" s="326"/>
      <c r="BM41" s="326"/>
      <c r="BN41" s="326"/>
      <c r="BO41" s="326"/>
      <c r="BP41" s="326"/>
      <c r="BQ41" s="326"/>
      <c r="BR41" s="326"/>
      <c r="BS41" s="326"/>
      <c r="BT41" s="326"/>
      <c r="BU41" s="326"/>
      <c r="BV41" s="326"/>
      <c r="BW41" s="326"/>
      <c r="BX41" s="326"/>
      <c r="BY41" s="87"/>
      <c r="BZ41" s="87"/>
      <c r="CA41" s="326" t="s">
        <v>300</v>
      </c>
      <c r="CB41" s="326"/>
      <c r="CC41" s="326"/>
      <c r="CD41" s="326"/>
      <c r="CE41" s="326"/>
      <c r="CF41" s="326"/>
      <c r="CG41" s="326"/>
      <c r="CH41" s="326"/>
      <c r="CI41" s="326"/>
      <c r="CJ41" s="326"/>
      <c r="CK41" s="326"/>
      <c r="CL41" s="326"/>
      <c r="CM41" s="326"/>
      <c r="CN41" s="326"/>
      <c r="CO41" s="326"/>
      <c r="CP41" s="326"/>
      <c r="CQ41" s="326"/>
      <c r="CR41" s="326"/>
    </row>
    <row r="42" spans="1:105" ht="3"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8"/>
      <c r="AN42" s="88"/>
      <c r="AO42" s="88"/>
      <c r="AP42" s="88"/>
      <c r="AQ42" s="88"/>
      <c r="AR42" s="88"/>
      <c r="AS42" s="88"/>
      <c r="AT42" s="88"/>
      <c r="AU42" s="88"/>
      <c r="AV42" s="88"/>
      <c r="AW42" s="88"/>
      <c r="AX42" s="88"/>
      <c r="AY42" s="88"/>
      <c r="AZ42" s="88"/>
      <c r="BA42" s="88"/>
      <c r="BB42" s="88"/>
      <c r="BC42" s="88"/>
      <c r="BD42" s="88"/>
      <c r="BE42" s="87"/>
      <c r="BF42" s="87"/>
      <c r="BG42" s="88"/>
      <c r="BH42" s="88"/>
      <c r="BI42" s="88"/>
      <c r="BJ42" s="88"/>
      <c r="BK42" s="88"/>
      <c r="BL42" s="88"/>
      <c r="BM42" s="88"/>
      <c r="BN42" s="88"/>
      <c r="BO42" s="88"/>
      <c r="BP42" s="88"/>
      <c r="BQ42" s="88"/>
      <c r="BR42" s="88"/>
      <c r="BS42" s="88"/>
      <c r="BT42" s="88"/>
      <c r="BU42" s="88"/>
      <c r="BV42" s="88"/>
      <c r="BW42" s="88"/>
      <c r="BX42" s="88"/>
      <c r="BY42" s="87"/>
      <c r="BZ42" s="87"/>
      <c r="CA42" s="88"/>
      <c r="CB42" s="88"/>
      <c r="CC42" s="88"/>
      <c r="CD42" s="88"/>
      <c r="CE42" s="88"/>
      <c r="CF42" s="88"/>
      <c r="CG42" s="88"/>
      <c r="CH42" s="88"/>
      <c r="CI42" s="88"/>
      <c r="CJ42" s="88"/>
      <c r="CK42" s="88"/>
      <c r="CL42" s="88"/>
      <c r="CM42" s="88"/>
      <c r="CN42" s="88"/>
      <c r="CO42" s="88"/>
      <c r="CP42" s="88"/>
      <c r="CQ42" s="88"/>
      <c r="CR42" s="88"/>
    </row>
    <row r="43" spans="1:105" ht="13.15" customHeight="1">
      <c r="A43" s="87"/>
      <c r="B43" s="87"/>
      <c r="C43" s="87"/>
      <c r="D43" s="87"/>
      <c r="E43" s="87"/>
      <c r="F43" s="87"/>
      <c r="G43" s="87"/>
      <c r="H43" s="87"/>
      <c r="I43" s="333" t="s">
        <v>301</v>
      </c>
      <c r="J43" s="333"/>
      <c r="K43" s="334"/>
      <c r="L43" s="334"/>
      <c r="M43" s="334"/>
      <c r="N43" s="335" t="s">
        <v>301</v>
      </c>
      <c r="O43" s="335"/>
      <c r="P43" s="87"/>
      <c r="Q43" s="334"/>
      <c r="R43" s="334"/>
      <c r="S43" s="334"/>
      <c r="T43" s="334"/>
      <c r="U43" s="334"/>
      <c r="V43" s="334"/>
      <c r="W43" s="334"/>
      <c r="X43" s="334"/>
      <c r="Y43" s="334"/>
      <c r="Z43" s="334"/>
      <c r="AA43" s="334"/>
      <c r="AB43" s="334"/>
      <c r="AC43" s="334"/>
      <c r="AD43" s="334"/>
      <c r="AE43" s="334"/>
      <c r="AF43" s="77"/>
      <c r="AG43" s="336" t="s">
        <v>239</v>
      </c>
      <c r="AH43" s="337"/>
      <c r="AI43" s="337"/>
      <c r="AJ43" s="337"/>
      <c r="AK43" s="337"/>
      <c r="AL43" s="79" t="s">
        <v>304</v>
      </c>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row>
    <row r="44" spans="1:105" ht="10.9"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row>
    <row r="45" spans="1:105" ht="3" customHeight="1">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90"/>
      <c r="CN45" s="87"/>
      <c r="CO45" s="87"/>
      <c r="CP45" s="87"/>
      <c r="CQ45" s="87"/>
      <c r="CR45" s="87"/>
    </row>
    <row r="46" spans="1:105" ht="20.25" customHeight="1">
      <c r="A46" s="91" t="s">
        <v>305</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3"/>
      <c r="CN46" s="87"/>
      <c r="CO46" s="87"/>
      <c r="CP46" s="87"/>
      <c r="CQ46" s="87"/>
      <c r="CR46" s="87"/>
    </row>
    <row r="47" spans="1:105" ht="27.75" customHeight="1">
      <c r="A47" s="322" t="s">
        <v>306</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c r="BX47" s="323"/>
      <c r="BY47" s="323"/>
      <c r="BZ47" s="323"/>
      <c r="CA47" s="323"/>
      <c r="CB47" s="323"/>
      <c r="CC47" s="323"/>
      <c r="CD47" s="323"/>
      <c r="CE47" s="323"/>
      <c r="CF47" s="323"/>
      <c r="CG47" s="323"/>
      <c r="CH47" s="323"/>
      <c r="CI47" s="323"/>
      <c r="CJ47" s="323"/>
      <c r="CK47" s="323"/>
      <c r="CL47" s="323"/>
      <c r="CM47" s="324"/>
      <c r="CN47" s="87"/>
      <c r="CO47" s="87"/>
      <c r="CP47" s="87"/>
      <c r="CQ47" s="87"/>
      <c r="CR47" s="87"/>
    </row>
    <row r="48" spans="1:105" ht="7.9" customHeight="1">
      <c r="A48" s="319" t="s">
        <v>307</v>
      </c>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1"/>
      <c r="CN48" s="87"/>
      <c r="CO48" s="87"/>
      <c r="CP48" s="87"/>
      <c r="CQ48" s="87"/>
      <c r="CR48" s="87"/>
    </row>
    <row r="49" spans="1:96" ht="6" customHeight="1">
      <c r="A49" s="9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6"/>
      <c r="CN49" s="87"/>
      <c r="CO49" s="87"/>
      <c r="CP49" s="87"/>
      <c r="CQ49" s="87"/>
      <c r="CR49" s="87"/>
    </row>
    <row r="50" spans="1:96" ht="26.25" customHeight="1">
      <c r="A50" s="322"/>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92"/>
      <c r="AA50" s="92"/>
      <c r="AB50" s="92"/>
      <c r="AC50" s="92"/>
      <c r="AD50" s="92"/>
      <c r="AE50" s="92"/>
      <c r="AF50" s="92"/>
      <c r="AG50" s="92"/>
      <c r="AH50" s="323" t="s">
        <v>308</v>
      </c>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323"/>
      <c r="CA50" s="323"/>
      <c r="CB50" s="323"/>
      <c r="CC50" s="323"/>
      <c r="CD50" s="323"/>
      <c r="CE50" s="323"/>
      <c r="CF50" s="323"/>
      <c r="CG50" s="323"/>
      <c r="CH50" s="323"/>
      <c r="CI50" s="323"/>
      <c r="CJ50" s="323"/>
      <c r="CK50" s="323"/>
      <c r="CL50" s="323"/>
      <c r="CM50" s="324"/>
      <c r="CN50" s="87"/>
      <c r="CO50" s="87"/>
      <c r="CP50" s="87"/>
      <c r="CQ50" s="87"/>
      <c r="CR50" s="87"/>
    </row>
    <row r="51" spans="1:96" ht="12.75" customHeight="1">
      <c r="A51" s="325" t="s">
        <v>309</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97"/>
      <c r="AA51" s="97"/>
      <c r="AB51" s="97"/>
      <c r="AC51" s="97"/>
      <c r="AD51" s="97"/>
      <c r="AE51" s="97"/>
      <c r="AF51" s="97"/>
      <c r="AG51" s="97"/>
      <c r="AH51" s="326" t="s">
        <v>203</v>
      </c>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6"/>
      <c r="BV51" s="326"/>
      <c r="BW51" s="326"/>
      <c r="BX51" s="326"/>
      <c r="BY51" s="326"/>
      <c r="BZ51" s="326"/>
      <c r="CA51" s="326"/>
      <c r="CB51" s="326"/>
      <c r="CC51" s="326"/>
      <c r="CD51" s="326"/>
      <c r="CE51" s="326"/>
      <c r="CF51" s="326"/>
      <c r="CG51" s="326"/>
      <c r="CH51" s="326"/>
      <c r="CI51" s="326"/>
      <c r="CJ51" s="326"/>
      <c r="CK51" s="326"/>
      <c r="CL51" s="326"/>
      <c r="CM51" s="327"/>
      <c r="CN51" s="87"/>
      <c r="CO51" s="87"/>
      <c r="CP51" s="87"/>
      <c r="CQ51" s="87"/>
      <c r="CR51" s="87"/>
    </row>
    <row r="52" spans="1:96" ht="10.15" customHeight="1">
      <c r="A52" s="91"/>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3"/>
      <c r="CN52" s="87"/>
      <c r="CO52" s="87"/>
      <c r="CP52" s="87"/>
      <c r="CQ52" s="87"/>
      <c r="CR52" s="87"/>
    </row>
    <row r="53" spans="1:96" ht="32.25" customHeight="1">
      <c r="A53" s="328" t="s">
        <v>301</v>
      </c>
      <c r="B53" s="329"/>
      <c r="C53" s="377"/>
      <c r="D53" s="377"/>
      <c r="E53" s="377"/>
      <c r="F53" s="331" t="s">
        <v>301</v>
      </c>
      <c r="G53" s="331"/>
      <c r="H53" s="92"/>
      <c r="I53" s="378"/>
      <c r="J53" s="378"/>
      <c r="K53" s="378"/>
      <c r="L53" s="378"/>
      <c r="M53" s="378"/>
      <c r="N53" s="378"/>
      <c r="O53" s="378"/>
      <c r="P53" s="378"/>
      <c r="Q53" s="378"/>
      <c r="R53" s="378"/>
      <c r="S53" s="378"/>
      <c r="T53" s="378"/>
      <c r="U53" s="378"/>
      <c r="V53" s="378"/>
      <c r="W53" s="378"/>
      <c r="X53" s="329">
        <v>20</v>
      </c>
      <c r="Y53" s="329"/>
      <c r="Z53" s="329"/>
      <c r="AA53" s="332" t="s">
        <v>310</v>
      </c>
      <c r="AB53" s="332"/>
      <c r="AC53" s="332"/>
      <c r="AD53" s="98" t="s">
        <v>304</v>
      </c>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3"/>
      <c r="CN53" s="87"/>
      <c r="CO53" s="87"/>
      <c r="CP53" s="87"/>
      <c r="CQ53" s="87"/>
      <c r="CR53" s="87"/>
    </row>
    <row r="54" spans="1:96" ht="7.9" customHeight="1">
      <c r="A54" s="325"/>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27"/>
    </row>
    <row r="55" spans="1:96" ht="10.15" customHeight="1">
      <c r="A55" s="118"/>
      <c r="CM55" s="119"/>
    </row>
    <row r="56" spans="1:96" ht="3" customHeight="1">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1"/>
    </row>
  </sheetData>
  <mergeCells count="132">
    <mergeCell ref="B1:DA1"/>
    <mergeCell ref="A3:H5"/>
    <mergeCell ref="I3:CM5"/>
    <mergeCell ref="CN3:CU5"/>
    <mergeCell ref="CV3:CV5"/>
    <mergeCell ref="CW3:CW5"/>
    <mergeCell ref="CX3:DA3"/>
    <mergeCell ref="DA4:DA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30:H30"/>
    <mergeCell ref="I30:CM30"/>
    <mergeCell ref="CN30:CU30"/>
    <mergeCell ref="A31:H31"/>
    <mergeCell ref="I31:CM31"/>
    <mergeCell ref="CN31:CU31"/>
    <mergeCell ref="A32:H32"/>
    <mergeCell ref="I32:CM32"/>
    <mergeCell ref="CN32:CU32"/>
    <mergeCell ref="A33:H33"/>
    <mergeCell ref="I33:CM33"/>
    <mergeCell ref="CN33:CU33"/>
    <mergeCell ref="A34:H34"/>
    <mergeCell ref="I34:CM34"/>
    <mergeCell ref="CN34:CU34"/>
    <mergeCell ref="A35:H35"/>
    <mergeCell ref="I35:CM35"/>
    <mergeCell ref="CN35:CU35"/>
    <mergeCell ref="A36:H36"/>
    <mergeCell ref="I36:CM36"/>
    <mergeCell ref="CN36:CU36"/>
    <mergeCell ref="A37:H37"/>
    <mergeCell ref="I37:CM37"/>
    <mergeCell ref="CN37:CU37"/>
    <mergeCell ref="A38:H38"/>
    <mergeCell ref="I38:CM38"/>
    <mergeCell ref="CN38:CU38"/>
    <mergeCell ref="AM40:BD40"/>
    <mergeCell ref="BG40:BX40"/>
    <mergeCell ref="CA40:CR40"/>
    <mergeCell ref="AM41:BD41"/>
    <mergeCell ref="BG41:BX41"/>
    <mergeCell ref="CA41:CR41"/>
    <mergeCell ref="I43:J43"/>
    <mergeCell ref="K43:M43"/>
    <mergeCell ref="N43:O43"/>
    <mergeCell ref="Q43:AE43"/>
    <mergeCell ref="AG43:AK43"/>
    <mergeCell ref="A47:CM47"/>
    <mergeCell ref="A54:Y54"/>
    <mergeCell ref="AH54:CM54"/>
    <mergeCell ref="A48:CM48"/>
    <mergeCell ref="A50:Y50"/>
    <mergeCell ref="AH50:CM50"/>
    <mergeCell ref="A51:Y51"/>
    <mergeCell ref="AH51:CM51"/>
    <mergeCell ref="A53:B53"/>
    <mergeCell ref="C53:E53"/>
    <mergeCell ref="F53:G53"/>
    <mergeCell ref="I53:W53"/>
    <mergeCell ref="X53:Z53"/>
    <mergeCell ref="AA53:AC53"/>
  </mergeCells>
  <pageMargins left="0.59055118110236238" right="0.51181102362204722" top="0.78740157480314954" bottom="0.31496062992125984" header="0.19685039370078738" footer="0.19685039370078738"/>
  <pageSetup paperSize="9" scale="58" orientation="portrait"/>
  <headerFooter>
    <oddFooter>&amp;C &amp;"Times New Roman"&amp;10Бюджет городского округа город Сургут</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pageSetUpPr fitToPage="1"/>
  </sheetPr>
  <dimension ref="A1:DA108"/>
  <sheetViews>
    <sheetView tabSelected="1" topLeftCell="A22" zoomScale="85" zoomScaleNormal="85" workbookViewId="0">
      <selection activeCell="CW28" sqref="CW28"/>
    </sheetView>
  </sheetViews>
  <sheetFormatPr defaultRowHeight="10.15" customHeight="1"/>
  <cols>
    <col min="1" max="24" width="0.85546875" style="28" bestFit="1" customWidth="1"/>
    <col min="25" max="25" width="1.5703125" style="28" customWidth="1"/>
    <col min="26" max="32" width="0.85546875" style="28" bestFit="1" customWidth="1"/>
    <col min="33" max="37" width="1" style="28" bestFit="1" customWidth="1"/>
    <col min="38" max="99" width="0.85546875" style="28" bestFit="1" customWidth="1"/>
    <col min="100" max="100" width="7.140625" style="28" bestFit="1" customWidth="1"/>
    <col min="101" max="101" width="11" style="28" bestFit="1" customWidth="1"/>
    <col min="102" max="104" width="10.85546875" style="28" bestFit="1" customWidth="1"/>
    <col min="105" max="105" width="8.7109375" style="28" bestFit="1" customWidth="1"/>
    <col min="106" max="106" width="9.140625" style="28" bestFit="1"/>
    <col min="107" max="16384" width="9.140625" style="28"/>
  </cols>
  <sheetData>
    <row r="1" spans="1:105" ht="13.5" customHeight="1">
      <c r="B1" s="446" t="s">
        <v>230</v>
      </c>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c r="BR1" s="446"/>
      <c r="BS1" s="446"/>
      <c r="BT1" s="446"/>
      <c r="BU1" s="446"/>
      <c r="BV1" s="446"/>
      <c r="BW1" s="446"/>
      <c r="BX1" s="446"/>
      <c r="BY1" s="446"/>
      <c r="BZ1" s="446"/>
      <c r="CA1" s="446"/>
      <c r="CB1" s="446"/>
      <c r="CC1" s="446"/>
      <c r="CD1" s="446"/>
      <c r="CE1" s="446"/>
      <c r="CF1" s="446"/>
      <c r="CG1" s="446"/>
      <c r="CH1" s="446"/>
      <c r="CI1" s="446"/>
      <c r="CJ1" s="446"/>
      <c r="CK1" s="446"/>
      <c r="CL1" s="446"/>
      <c r="CM1" s="446"/>
      <c r="CN1" s="446"/>
      <c r="CO1" s="446"/>
      <c r="CP1" s="446"/>
      <c r="CQ1" s="446"/>
      <c r="CR1" s="446"/>
      <c r="CS1" s="446"/>
      <c r="CT1" s="446"/>
      <c r="CU1" s="446"/>
      <c r="CV1" s="446"/>
      <c r="CW1" s="446"/>
      <c r="CX1" s="446"/>
      <c r="CY1" s="446"/>
      <c r="CZ1" s="446"/>
      <c r="DA1" s="446"/>
    </row>
    <row r="2" spans="1:105" ht="15"/>
    <row r="3" spans="1:105" ht="11.25" customHeight="1">
      <c r="A3" s="305" t="s">
        <v>231</v>
      </c>
      <c r="B3" s="305"/>
      <c r="C3" s="305"/>
      <c r="D3" s="305"/>
      <c r="E3" s="305"/>
      <c r="F3" s="305"/>
      <c r="G3" s="305"/>
      <c r="H3" s="305"/>
      <c r="I3" s="447" t="s">
        <v>11</v>
      </c>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447"/>
      <c r="BJ3" s="447"/>
      <c r="BK3" s="447"/>
      <c r="BL3" s="447"/>
      <c r="BM3" s="447"/>
      <c r="BN3" s="447"/>
      <c r="BO3" s="447"/>
      <c r="BP3" s="447"/>
      <c r="BQ3" s="447"/>
      <c r="BR3" s="447"/>
      <c r="BS3" s="447"/>
      <c r="BT3" s="447"/>
      <c r="BU3" s="447"/>
      <c r="BV3" s="447"/>
      <c r="BW3" s="447"/>
      <c r="BX3" s="447"/>
      <c r="BY3" s="447"/>
      <c r="BZ3" s="447"/>
      <c r="CA3" s="447"/>
      <c r="CB3" s="447"/>
      <c r="CC3" s="447"/>
      <c r="CD3" s="447"/>
      <c r="CE3" s="447"/>
      <c r="CF3" s="447"/>
      <c r="CG3" s="447"/>
      <c r="CH3" s="447"/>
      <c r="CI3" s="447"/>
      <c r="CJ3" s="447"/>
      <c r="CK3" s="447"/>
      <c r="CL3" s="447"/>
      <c r="CM3" s="448"/>
      <c r="CN3" s="454" t="s">
        <v>232</v>
      </c>
      <c r="CO3" s="447"/>
      <c r="CP3" s="447"/>
      <c r="CQ3" s="447"/>
      <c r="CR3" s="447"/>
      <c r="CS3" s="447"/>
      <c r="CT3" s="447"/>
      <c r="CU3" s="448"/>
      <c r="CV3" s="454" t="s">
        <v>233</v>
      </c>
      <c r="CW3" s="454" t="s">
        <v>391</v>
      </c>
      <c r="CX3" s="457" t="s">
        <v>15</v>
      </c>
      <c r="CY3" s="458"/>
      <c r="CZ3" s="458"/>
      <c r="DA3" s="459"/>
    </row>
    <row r="4" spans="1:105" ht="11.25" customHeight="1">
      <c r="A4" s="305"/>
      <c r="B4" s="305"/>
      <c r="C4" s="305"/>
      <c r="D4" s="305"/>
      <c r="E4" s="305"/>
      <c r="F4" s="305"/>
      <c r="G4" s="305"/>
      <c r="H4" s="305"/>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50"/>
      <c r="CN4" s="455"/>
      <c r="CO4" s="449"/>
      <c r="CP4" s="449"/>
      <c r="CQ4" s="449"/>
      <c r="CR4" s="449"/>
      <c r="CS4" s="449"/>
      <c r="CT4" s="449"/>
      <c r="CU4" s="450"/>
      <c r="CV4" s="455"/>
      <c r="CW4" s="455"/>
      <c r="CX4" s="121" t="s">
        <v>17</v>
      </c>
      <c r="CY4" s="121" t="s">
        <v>18</v>
      </c>
      <c r="CZ4" s="121" t="s">
        <v>424</v>
      </c>
      <c r="DA4" s="460" t="s">
        <v>19</v>
      </c>
    </row>
    <row r="5" spans="1:105" ht="39" customHeight="1">
      <c r="A5" s="305"/>
      <c r="B5" s="305"/>
      <c r="C5" s="305"/>
      <c r="D5" s="305"/>
      <c r="E5" s="305"/>
      <c r="F5" s="305"/>
      <c r="G5" s="305"/>
      <c r="H5" s="305"/>
      <c r="I5" s="451"/>
      <c r="J5" s="451"/>
      <c r="K5" s="451"/>
      <c r="L5" s="451"/>
      <c r="M5" s="451"/>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3"/>
      <c r="CN5" s="456"/>
      <c r="CO5" s="452"/>
      <c r="CP5" s="452"/>
      <c r="CQ5" s="452"/>
      <c r="CR5" s="452"/>
      <c r="CS5" s="452"/>
      <c r="CT5" s="452"/>
      <c r="CU5" s="453"/>
      <c r="CV5" s="456"/>
      <c r="CW5" s="456"/>
      <c r="CX5" s="122" t="s">
        <v>234</v>
      </c>
      <c r="CY5" s="123" t="s">
        <v>235</v>
      </c>
      <c r="CZ5" s="123" t="s">
        <v>236</v>
      </c>
      <c r="DA5" s="461"/>
    </row>
    <row r="6" spans="1:105" ht="10.9" customHeight="1">
      <c r="A6" s="353" t="s">
        <v>23</v>
      </c>
      <c r="B6" s="353"/>
      <c r="C6" s="353"/>
      <c r="D6" s="353"/>
      <c r="E6" s="353"/>
      <c r="F6" s="353"/>
      <c r="G6" s="353"/>
      <c r="H6" s="353"/>
      <c r="I6" s="462" t="s">
        <v>24</v>
      </c>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c r="BO6" s="462"/>
      <c r="BP6" s="462"/>
      <c r="BQ6" s="462"/>
      <c r="BR6" s="462"/>
      <c r="BS6" s="462"/>
      <c r="BT6" s="462"/>
      <c r="BU6" s="462"/>
      <c r="BV6" s="462"/>
      <c r="BW6" s="462"/>
      <c r="BX6" s="462"/>
      <c r="BY6" s="462"/>
      <c r="BZ6" s="462"/>
      <c r="CA6" s="462"/>
      <c r="CB6" s="462"/>
      <c r="CC6" s="462"/>
      <c r="CD6" s="462"/>
      <c r="CE6" s="462"/>
      <c r="CF6" s="462"/>
      <c r="CG6" s="462"/>
      <c r="CH6" s="462"/>
      <c r="CI6" s="462"/>
      <c r="CJ6" s="462"/>
      <c r="CK6" s="462"/>
      <c r="CL6" s="462"/>
      <c r="CM6" s="463"/>
      <c r="CN6" s="464" t="s">
        <v>25</v>
      </c>
      <c r="CO6" s="465"/>
      <c r="CP6" s="465"/>
      <c r="CQ6" s="465"/>
      <c r="CR6" s="465"/>
      <c r="CS6" s="465"/>
      <c r="CT6" s="465"/>
      <c r="CU6" s="466"/>
      <c r="CV6" s="124" t="s">
        <v>26</v>
      </c>
      <c r="CW6" s="124" t="s">
        <v>392</v>
      </c>
      <c r="CX6" s="124" t="s">
        <v>27</v>
      </c>
      <c r="CY6" s="124" t="s">
        <v>28</v>
      </c>
      <c r="CZ6" s="124" t="s">
        <v>29</v>
      </c>
      <c r="DA6" s="125" t="s">
        <v>30</v>
      </c>
    </row>
    <row r="7" spans="1:105" ht="10.9" customHeight="1">
      <c r="A7" s="188"/>
      <c r="B7" s="188"/>
      <c r="C7" s="188"/>
      <c r="D7" s="188"/>
      <c r="E7" s="188"/>
      <c r="F7" s="188"/>
      <c r="G7" s="188"/>
      <c r="H7" s="189"/>
      <c r="I7" s="212"/>
      <c r="J7" s="212"/>
      <c r="K7" s="212"/>
      <c r="L7" s="212"/>
      <c r="M7" s="212"/>
      <c r="N7" s="212"/>
      <c r="O7" s="212"/>
      <c r="P7" s="212"/>
      <c r="Q7" s="213"/>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190"/>
      <c r="CO7" s="190"/>
      <c r="CP7" s="190"/>
      <c r="CQ7" s="190"/>
      <c r="CR7" s="190"/>
      <c r="CS7" s="190"/>
      <c r="CT7" s="190"/>
      <c r="CU7" s="191"/>
      <c r="CV7" s="192"/>
      <c r="CW7" s="192"/>
      <c r="CX7" s="192"/>
      <c r="CY7" s="192"/>
      <c r="CZ7" s="192"/>
      <c r="DA7" s="192"/>
    </row>
    <row r="8" spans="1:105" customFormat="1" ht="12.75" customHeight="1">
      <c r="A8" s="438">
        <v>1</v>
      </c>
      <c r="B8" s="438"/>
      <c r="C8" s="438"/>
      <c r="D8" s="438"/>
      <c r="E8" s="438"/>
      <c r="F8" s="438"/>
      <c r="G8" s="438"/>
      <c r="H8" s="439"/>
      <c r="I8" s="440" t="s">
        <v>237</v>
      </c>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441"/>
      <c r="BH8" s="441"/>
      <c r="BI8" s="441"/>
      <c r="BJ8" s="441"/>
      <c r="BK8" s="441"/>
      <c r="BL8" s="441"/>
      <c r="BM8" s="441"/>
      <c r="BN8" s="441"/>
      <c r="BO8" s="441"/>
      <c r="BP8" s="441"/>
      <c r="BQ8" s="441"/>
      <c r="BR8" s="441"/>
      <c r="BS8" s="441"/>
      <c r="BT8" s="441"/>
      <c r="BU8" s="441"/>
      <c r="BV8" s="441"/>
      <c r="BW8" s="441"/>
      <c r="BX8" s="441"/>
      <c r="BY8" s="441"/>
      <c r="BZ8" s="441"/>
      <c r="CA8" s="441"/>
      <c r="CB8" s="441"/>
      <c r="CC8" s="441"/>
      <c r="CD8" s="441"/>
      <c r="CE8" s="441"/>
      <c r="CF8" s="441"/>
      <c r="CG8" s="441"/>
      <c r="CH8" s="441"/>
      <c r="CI8" s="441"/>
      <c r="CJ8" s="441"/>
      <c r="CK8" s="441"/>
      <c r="CL8" s="441"/>
      <c r="CM8" s="441"/>
      <c r="CN8" s="442" t="s">
        <v>238</v>
      </c>
      <c r="CO8" s="443"/>
      <c r="CP8" s="443"/>
      <c r="CQ8" s="443"/>
      <c r="CR8" s="443"/>
      <c r="CS8" s="443"/>
      <c r="CT8" s="443"/>
      <c r="CU8" s="444"/>
      <c r="CV8" s="151" t="s">
        <v>33</v>
      </c>
      <c r="CW8" s="151" t="s">
        <v>33</v>
      </c>
      <c r="CX8" s="152">
        <f>SUM(CX9:CX11,CX15)</f>
        <v>24463305.960000001</v>
      </c>
      <c r="CY8" s="153">
        <f>SUM(CY9:CY11,CY15)</f>
        <v>14044329.27</v>
      </c>
      <c r="CZ8" s="153">
        <f>SUM(CZ9:CZ11,CZ15)</f>
        <v>14066488.18</v>
      </c>
      <c r="DA8" s="154">
        <f>SUM(DA9:DA11,DA15)</f>
        <v>0</v>
      </c>
    </row>
    <row r="9" spans="1:105" customFormat="1" ht="69.75" customHeight="1">
      <c r="A9" s="428" t="s">
        <v>240</v>
      </c>
      <c r="B9" s="428"/>
      <c r="C9" s="428"/>
      <c r="D9" s="428"/>
      <c r="E9" s="428"/>
      <c r="F9" s="428"/>
      <c r="G9" s="428"/>
      <c r="H9" s="429"/>
      <c r="I9" s="445" t="s">
        <v>453</v>
      </c>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1"/>
      <c r="AY9" s="431"/>
      <c r="AZ9" s="431"/>
      <c r="BA9" s="431"/>
      <c r="BB9" s="431"/>
      <c r="BC9" s="431"/>
      <c r="BD9" s="431"/>
      <c r="BE9" s="431"/>
      <c r="BF9" s="431"/>
      <c r="BG9" s="431"/>
      <c r="BH9" s="431"/>
      <c r="BI9" s="431"/>
      <c r="BJ9" s="431"/>
      <c r="BK9" s="431"/>
      <c r="BL9" s="431"/>
      <c r="BM9" s="431"/>
      <c r="BN9" s="431"/>
      <c r="BO9" s="431"/>
      <c r="BP9" s="431"/>
      <c r="BQ9" s="431"/>
      <c r="BR9" s="431"/>
      <c r="BS9" s="431"/>
      <c r="BT9" s="431"/>
      <c r="BU9" s="431"/>
      <c r="BV9" s="431"/>
      <c r="BW9" s="431"/>
      <c r="BX9" s="431"/>
      <c r="BY9" s="431"/>
      <c r="BZ9" s="431"/>
      <c r="CA9" s="431"/>
      <c r="CB9" s="431"/>
      <c r="CC9" s="431"/>
      <c r="CD9" s="431"/>
      <c r="CE9" s="431"/>
      <c r="CF9" s="431"/>
      <c r="CG9" s="431"/>
      <c r="CH9" s="431"/>
      <c r="CI9" s="431"/>
      <c r="CJ9" s="431"/>
      <c r="CK9" s="431"/>
      <c r="CL9" s="431"/>
      <c r="CM9" s="431"/>
      <c r="CN9" s="432" t="s">
        <v>242</v>
      </c>
      <c r="CO9" s="428"/>
      <c r="CP9" s="428"/>
      <c r="CQ9" s="428"/>
      <c r="CR9" s="428"/>
      <c r="CS9" s="428"/>
      <c r="CT9" s="428"/>
      <c r="CU9" s="429"/>
      <c r="CV9" s="146" t="s">
        <v>33</v>
      </c>
      <c r="CW9" s="146" t="s">
        <v>33</v>
      </c>
      <c r="CX9" s="148">
        <v>0</v>
      </c>
      <c r="CY9" s="148">
        <v>0</v>
      </c>
      <c r="CZ9" s="148">
        <v>0</v>
      </c>
      <c r="DA9" s="149">
        <v>0</v>
      </c>
    </row>
    <row r="10" spans="1:105" customFormat="1" ht="24" customHeight="1">
      <c r="A10" s="428" t="s">
        <v>244</v>
      </c>
      <c r="B10" s="428"/>
      <c r="C10" s="428"/>
      <c r="D10" s="428"/>
      <c r="E10" s="428"/>
      <c r="F10" s="428"/>
      <c r="G10" s="428"/>
      <c r="H10" s="429"/>
      <c r="I10" s="430" t="s">
        <v>459</v>
      </c>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2" t="s">
        <v>246</v>
      </c>
      <c r="CO10" s="428"/>
      <c r="CP10" s="428"/>
      <c r="CQ10" s="428"/>
      <c r="CR10" s="428"/>
      <c r="CS10" s="428"/>
      <c r="CT10" s="428"/>
      <c r="CU10" s="429"/>
      <c r="CV10" s="146" t="s">
        <v>33</v>
      </c>
      <c r="CW10" s="146" t="s">
        <v>33</v>
      </c>
      <c r="CX10" s="148">
        <v>0</v>
      </c>
      <c r="CY10" s="148">
        <v>0</v>
      </c>
      <c r="CZ10" s="148">
        <v>0</v>
      </c>
      <c r="DA10" s="149">
        <v>0</v>
      </c>
    </row>
    <row r="11" spans="1:105" customFormat="1" ht="24" customHeight="1">
      <c r="A11" s="428" t="s">
        <v>247</v>
      </c>
      <c r="B11" s="428"/>
      <c r="C11" s="428"/>
      <c r="D11" s="428"/>
      <c r="E11" s="428"/>
      <c r="F11" s="428"/>
      <c r="G11" s="428"/>
      <c r="H11" s="429"/>
      <c r="I11" s="430" t="s">
        <v>460</v>
      </c>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2" t="s">
        <v>249</v>
      </c>
      <c r="CO11" s="428"/>
      <c r="CP11" s="428"/>
      <c r="CQ11" s="428"/>
      <c r="CR11" s="428"/>
      <c r="CS11" s="428"/>
      <c r="CT11" s="428"/>
      <c r="CU11" s="429"/>
      <c r="CV11" s="146" t="s">
        <v>33</v>
      </c>
      <c r="CW11" s="146" t="s">
        <v>33</v>
      </c>
      <c r="CX11" s="148">
        <f>SUM(CX12:CX14)</f>
        <v>0</v>
      </c>
      <c r="CY11" s="148">
        <f>SUM(CY12:CY14)</f>
        <v>0</v>
      </c>
      <c r="CZ11" s="148">
        <f>SUM(CZ12:CZ14)</f>
        <v>0</v>
      </c>
      <c r="DA11" s="149">
        <f>SUM(DA12:DA14)</f>
        <v>0</v>
      </c>
    </row>
    <row r="12" spans="1:105" s="141" customFormat="1" ht="24" customHeight="1">
      <c r="A12" s="415" t="s">
        <v>394</v>
      </c>
      <c r="B12" s="415"/>
      <c r="C12" s="415"/>
      <c r="D12" s="415"/>
      <c r="E12" s="415"/>
      <c r="F12" s="415"/>
      <c r="G12" s="415"/>
      <c r="H12" s="416"/>
      <c r="I12" s="426" t="s">
        <v>455</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427"/>
      <c r="AZ12" s="427"/>
      <c r="BA12" s="427"/>
      <c r="BB12" s="427"/>
      <c r="BC12" s="427"/>
      <c r="BD12" s="427"/>
      <c r="BE12" s="427"/>
      <c r="BF12" s="427"/>
      <c r="BG12" s="427"/>
      <c r="BH12" s="427"/>
      <c r="BI12" s="427"/>
      <c r="BJ12" s="427"/>
      <c r="BK12" s="427"/>
      <c r="BL12" s="427"/>
      <c r="BM12" s="427"/>
      <c r="BN12" s="427"/>
      <c r="BO12" s="427"/>
      <c r="BP12" s="427"/>
      <c r="BQ12" s="427"/>
      <c r="BR12" s="427"/>
      <c r="BS12" s="427"/>
      <c r="BT12" s="427"/>
      <c r="BU12" s="427"/>
      <c r="BV12" s="427"/>
      <c r="BW12" s="427"/>
      <c r="BX12" s="427"/>
      <c r="BY12" s="427"/>
      <c r="BZ12" s="427"/>
      <c r="CA12" s="427"/>
      <c r="CB12" s="427"/>
      <c r="CC12" s="427"/>
      <c r="CD12" s="427"/>
      <c r="CE12" s="427"/>
      <c r="CF12" s="427"/>
      <c r="CG12" s="427"/>
      <c r="CH12" s="427"/>
      <c r="CI12" s="427"/>
      <c r="CJ12" s="427"/>
      <c r="CK12" s="427"/>
      <c r="CL12" s="427"/>
      <c r="CM12" s="427"/>
      <c r="CN12" s="433" t="s">
        <v>396</v>
      </c>
      <c r="CO12" s="434"/>
      <c r="CP12" s="434"/>
      <c r="CQ12" s="434"/>
      <c r="CR12" s="434"/>
      <c r="CS12" s="434"/>
      <c r="CT12" s="434"/>
      <c r="CU12" s="435"/>
      <c r="CV12" s="126" t="s">
        <v>33</v>
      </c>
      <c r="CW12" s="126" t="s">
        <v>33</v>
      </c>
      <c r="CX12" s="127">
        <v>0</v>
      </c>
      <c r="CY12" s="127">
        <v>0</v>
      </c>
      <c r="CZ12" s="127">
        <v>0</v>
      </c>
      <c r="DA12" s="128">
        <v>0</v>
      </c>
    </row>
    <row r="13" spans="1:105" s="141" customFormat="1" ht="15" customHeight="1">
      <c r="A13" s="415"/>
      <c r="B13" s="415"/>
      <c r="C13" s="415"/>
      <c r="D13" s="415"/>
      <c r="E13" s="415"/>
      <c r="F13" s="415"/>
      <c r="G13" s="415"/>
      <c r="H13" s="416"/>
      <c r="I13" s="426" t="s">
        <v>138</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7"/>
      <c r="AW13" s="427"/>
      <c r="AX13" s="427"/>
      <c r="AY13" s="427"/>
      <c r="AZ13" s="427"/>
      <c r="BA13" s="427"/>
      <c r="BB13" s="427"/>
      <c r="BC13" s="427"/>
      <c r="BD13" s="427"/>
      <c r="BE13" s="427"/>
      <c r="BF13" s="427"/>
      <c r="BG13" s="427"/>
      <c r="BH13" s="427"/>
      <c r="BI13" s="427"/>
      <c r="BJ13" s="427"/>
      <c r="BK13" s="427"/>
      <c r="BL13" s="427"/>
      <c r="BM13" s="427"/>
      <c r="BN13" s="427"/>
      <c r="BO13" s="427"/>
      <c r="BP13" s="427"/>
      <c r="BQ13" s="427"/>
      <c r="BR13" s="427"/>
      <c r="BS13" s="427"/>
      <c r="BT13" s="427"/>
      <c r="BU13" s="427"/>
      <c r="BV13" s="427"/>
      <c r="BW13" s="427"/>
      <c r="BX13" s="427"/>
      <c r="BY13" s="427"/>
      <c r="BZ13" s="427"/>
      <c r="CA13" s="427"/>
      <c r="CB13" s="427"/>
      <c r="CC13" s="427"/>
      <c r="CD13" s="427"/>
      <c r="CE13" s="427"/>
      <c r="CF13" s="427"/>
      <c r="CG13" s="427"/>
      <c r="CH13" s="427"/>
      <c r="CI13" s="427"/>
      <c r="CJ13" s="427"/>
      <c r="CK13" s="427"/>
      <c r="CL13" s="427"/>
      <c r="CM13" s="427"/>
      <c r="CN13" s="433" t="s">
        <v>398</v>
      </c>
      <c r="CO13" s="434"/>
      <c r="CP13" s="434"/>
      <c r="CQ13" s="434"/>
      <c r="CR13" s="434"/>
      <c r="CS13" s="434"/>
      <c r="CT13" s="434"/>
      <c r="CU13" s="435"/>
      <c r="CV13" s="126"/>
      <c r="CW13" s="126"/>
      <c r="CX13" s="150">
        <v>0</v>
      </c>
      <c r="CY13" s="127">
        <v>0</v>
      </c>
      <c r="CZ13" s="127">
        <v>0</v>
      </c>
      <c r="DA13" s="128">
        <v>0</v>
      </c>
    </row>
    <row r="14" spans="1:105" s="141" customFormat="1" ht="21" customHeight="1">
      <c r="A14" s="415" t="s">
        <v>399</v>
      </c>
      <c r="B14" s="415"/>
      <c r="C14" s="415"/>
      <c r="D14" s="415"/>
      <c r="E14" s="415"/>
      <c r="F14" s="415"/>
      <c r="G14" s="415"/>
      <c r="H14" s="416"/>
      <c r="I14" s="426" t="s">
        <v>340</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27"/>
      <c r="AZ14" s="427"/>
      <c r="BA14" s="427"/>
      <c r="BB14" s="427"/>
      <c r="BC14" s="427"/>
      <c r="BD14" s="427"/>
      <c r="BE14" s="427"/>
      <c r="BF14" s="427"/>
      <c r="BG14" s="427"/>
      <c r="BH14" s="427"/>
      <c r="BI14" s="427"/>
      <c r="BJ14" s="427"/>
      <c r="BK14" s="427"/>
      <c r="BL14" s="427"/>
      <c r="BM14" s="427"/>
      <c r="BN14" s="427"/>
      <c r="BO14" s="427"/>
      <c r="BP14" s="427"/>
      <c r="BQ14" s="427"/>
      <c r="BR14" s="427"/>
      <c r="BS14" s="427"/>
      <c r="BT14" s="427"/>
      <c r="BU14" s="427"/>
      <c r="BV14" s="427"/>
      <c r="BW14" s="427"/>
      <c r="BX14" s="427"/>
      <c r="BY14" s="427"/>
      <c r="BZ14" s="427"/>
      <c r="CA14" s="427"/>
      <c r="CB14" s="427"/>
      <c r="CC14" s="427"/>
      <c r="CD14" s="427"/>
      <c r="CE14" s="427"/>
      <c r="CF14" s="427"/>
      <c r="CG14" s="427"/>
      <c r="CH14" s="427"/>
      <c r="CI14" s="427"/>
      <c r="CJ14" s="427"/>
      <c r="CK14" s="427"/>
      <c r="CL14" s="427"/>
      <c r="CM14" s="427"/>
      <c r="CN14" s="433" t="s">
        <v>401</v>
      </c>
      <c r="CO14" s="434"/>
      <c r="CP14" s="434"/>
      <c r="CQ14" s="434"/>
      <c r="CR14" s="434"/>
      <c r="CS14" s="434"/>
      <c r="CT14" s="434"/>
      <c r="CU14" s="435"/>
      <c r="CV14" s="126" t="s">
        <v>33</v>
      </c>
      <c r="CW14" s="126" t="s">
        <v>33</v>
      </c>
      <c r="CX14" s="150">
        <v>0</v>
      </c>
      <c r="CY14" s="127">
        <v>0</v>
      </c>
      <c r="CZ14" s="127">
        <v>0</v>
      </c>
      <c r="DA14" s="128">
        <v>0</v>
      </c>
    </row>
    <row r="15" spans="1:105" customFormat="1" ht="24" customHeight="1">
      <c r="A15" s="428" t="s">
        <v>250</v>
      </c>
      <c r="B15" s="428"/>
      <c r="C15" s="428"/>
      <c r="D15" s="428"/>
      <c r="E15" s="428"/>
      <c r="F15" s="428"/>
      <c r="G15" s="428"/>
      <c r="H15" s="429"/>
      <c r="I15" s="430" t="s">
        <v>454</v>
      </c>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c r="AS15" s="431"/>
      <c r="AT15" s="431"/>
      <c r="AU15" s="431"/>
      <c r="AV15" s="431"/>
      <c r="AW15" s="431"/>
      <c r="AX15" s="431"/>
      <c r="AY15" s="431"/>
      <c r="AZ15" s="431"/>
      <c r="BA15" s="431"/>
      <c r="BB15" s="431"/>
      <c r="BC15" s="431"/>
      <c r="BD15" s="431"/>
      <c r="BE15" s="431"/>
      <c r="BF15" s="431"/>
      <c r="BG15" s="431"/>
      <c r="BH15" s="431"/>
      <c r="BI15" s="431"/>
      <c r="BJ15" s="431"/>
      <c r="BK15" s="431"/>
      <c r="BL15" s="431"/>
      <c r="BM15" s="431"/>
      <c r="BN15" s="431"/>
      <c r="BO15" s="431"/>
      <c r="BP15" s="431"/>
      <c r="BQ15" s="431"/>
      <c r="BR15" s="431"/>
      <c r="BS15" s="431"/>
      <c r="BT15" s="431"/>
      <c r="BU15" s="431"/>
      <c r="BV15" s="431"/>
      <c r="BW15" s="431"/>
      <c r="BX15" s="431"/>
      <c r="BY15" s="431"/>
      <c r="BZ15" s="431"/>
      <c r="CA15" s="431"/>
      <c r="CB15" s="431"/>
      <c r="CC15" s="431"/>
      <c r="CD15" s="431"/>
      <c r="CE15" s="431"/>
      <c r="CF15" s="431"/>
      <c r="CG15" s="431"/>
      <c r="CH15" s="431"/>
      <c r="CI15" s="431"/>
      <c r="CJ15" s="431"/>
      <c r="CK15" s="431"/>
      <c r="CL15" s="431"/>
      <c r="CM15" s="431"/>
      <c r="CN15" s="432" t="s">
        <v>252</v>
      </c>
      <c r="CO15" s="428"/>
      <c r="CP15" s="428"/>
      <c r="CQ15" s="428"/>
      <c r="CR15" s="428"/>
      <c r="CS15" s="428"/>
      <c r="CT15" s="428"/>
      <c r="CU15" s="429"/>
      <c r="CV15" s="146" t="s">
        <v>33</v>
      </c>
      <c r="CW15" s="146" t="s">
        <v>33</v>
      </c>
      <c r="CX15" s="147">
        <f>CX16+CX19+CX23+CX25+CX28</f>
        <v>24463305.960000001</v>
      </c>
      <c r="CY15" s="148">
        <f>CY16+CY19+CY23+CY25+CY28</f>
        <v>14044329.27</v>
      </c>
      <c r="CZ15" s="148">
        <f>CZ16+CZ19+CZ23+CZ25+CZ28</f>
        <v>14066488.18</v>
      </c>
      <c r="DA15" s="149">
        <f>DA16+DA19+DA23+DA25+DA28</f>
        <v>0</v>
      </c>
    </row>
    <row r="16" spans="1:105" customFormat="1" ht="24" customHeight="1">
      <c r="A16" s="428" t="s">
        <v>253</v>
      </c>
      <c r="B16" s="428"/>
      <c r="C16" s="428"/>
      <c r="D16" s="428"/>
      <c r="E16" s="428"/>
      <c r="F16" s="428"/>
      <c r="G16" s="428"/>
      <c r="H16" s="429"/>
      <c r="I16" s="436" t="s">
        <v>456</v>
      </c>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2" t="s">
        <v>255</v>
      </c>
      <c r="CO16" s="428"/>
      <c r="CP16" s="428"/>
      <c r="CQ16" s="428"/>
      <c r="CR16" s="428"/>
      <c r="CS16" s="428"/>
      <c r="CT16" s="428"/>
      <c r="CU16" s="429"/>
      <c r="CV16" s="146" t="s">
        <v>33</v>
      </c>
      <c r="CW16" s="146" t="s">
        <v>33</v>
      </c>
      <c r="CX16" s="148">
        <f>SUM(CX17:CX18)</f>
        <v>17896602.219999999</v>
      </c>
      <c r="CY16" s="148">
        <f>SUM(CY17:CY18)</f>
        <v>9137582.8300000001</v>
      </c>
      <c r="CZ16" s="148">
        <f>SUM(CZ17:CZ18)</f>
        <v>9098316.7400000002</v>
      </c>
      <c r="DA16" s="149">
        <f>SUM(DA17:DA18)</f>
        <v>0</v>
      </c>
    </row>
    <row r="17" spans="1:105" customFormat="1" ht="24" customHeight="1">
      <c r="A17" s="415" t="s">
        <v>256</v>
      </c>
      <c r="B17" s="415"/>
      <c r="C17" s="415"/>
      <c r="D17" s="415"/>
      <c r="E17" s="415"/>
      <c r="F17" s="415"/>
      <c r="G17" s="415"/>
      <c r="H17" s="416"/>
      <c r="I17" s="426" t="s">
        <v>457</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19" t="s">
        <v>258</v>
      </c>
      <c r="CO17" s="415"/>
      <c r="CP17" s="415"/>
      <c r="CQ17" s="415"/>
      <c r="CR17" s="415"/>
      <c r="CS17" s="415"/>
      <c r="CT17" s="415"/>
      <c r="CU17" s="416"/>
      <c r="CV17" s="126" t="s">
        <v>33</v>
      </c>
      <c r="CW17" s="126" t="s">
        <v>33</v>
      </c>
      <c r="CX17" s="127">
        <v>0</v>
      </c>
      <c r="CY17" s="127">
        <v>0</v>
      </c>
      <c r="CZ17" s="127">
        <v>0</v>
      </c>
      <c r="DA17" s="128">
        <v>0</v>
      </c>
    </row>
    <row r="18" spans="1:105" customFormat="1" ht="24" customHeight="1">
      <c r="A18" s="415" t="s">
        <v>259</v>
      </c>
      <c r="B18" s="415"/>
      <c r="C18" s="415"/>
      <c r="D18" s="415"/>
      <c r="E18" s="415"/>
      <c r="F18" s="415"/>
      <c r="G18" s="415"/>
      <c r="H18" s="416"/>
      <c r="I18" s="426" t="s">
        <v>340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7"/>
      <c r="BU18" s="427"/>
      <c r="BV18" s="427"/>
      <c r="BW18" s="427"/>
      <c r="BX18" s="427"/>
      <c r="BY18" s="427"/>
      <c r="BZ18" s="427"/>
      <c r="CA18" s="427"/>
      <c r="CB18" s="427"/>
      <c r="CC18" s="427"/>
      <c r="CD18" s="427"/>
      <c r="CE18" s="427"/>
      <c r="CF18" s="427"/>
      <c r="CG18" s="427"/>
      <c r="CH18" s="427"/>
      <c r="CI18" s="427"/>
      <c r="CJ18" s="427"/>
      <c r="CK18" s="427"/>
      <c r="CL18" s="427"/>
      <c r="CM18" s="427"/>
      <c r="CN18" s="419" t="s">
        <v>261</v>
      </c>
      <c r="CO18" s="415"/>
      <c r="CP18" s="415"/>
      <c r="CQ18" s="415"/>
      <c r="CR18" s="415"/>
      <c r="CS18" s="415"/>
      <c r="CT18" s="415"/>
      <c r="CU18" s="416"/>
      <c r="CV18" s="126" t="s">
        <v>33</v>
      </c>
      <c r="CW18" s="126" t="s">
        <v>33</v>
      </c>
      <c r="CX18" s="150">
        <v>17896602.219999999</v>
      </c>
      <c r="CY18" s="127">
        <v>9137582.8300000001</v>
      </c>
      <c r="CZ18" s="127">
        <v>9098316.7400000002</v>
      </c>
      <c r="DA18" s="128">
        <v>0</v>
      </c>
    </row>
    <row r="19" spans="1:105" customFormat="1" ht="24" customHeight="1">
      <c r="A19" s="428" t="s">
        <v>262</v>
      </c>
      <c r="B19" s="428"/>
      <c r="C19" s="428"/>
      <c r="D19" s="428"/>
      <c r="E19" s="428"/>
      <c r="F19" s="428"/>
      <c r="G19" s="428"/>
      <c r="H19" s="429"/>
      <c r="I19" s="436" t="s">
        <v>458</v>
      </c>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7"/>
      <c r="BE19" s="437"/>
      <c r="BF19" s="437"/>
      <c r="BG19" s="437"/>
      <c r="BH19" s="437"/>
      <c r="BI19" s="437"/>
      <c r="BJ19" s="437"/>
      <c r="BK19" s="437"/>
      <c r="BL19" s="437"/>
      <c r="BM19" s="437"/>
      <c r="BN19" s="437"/>
      <c r="BO19" s="437"/>
      <c r="BP19" s="437"/>
      <c r="BQ19" s="437"/>
      <c r="BR19" s="437"/>
      <c r="BS19" s="437"/>
      <c r="BT19" s="437"/>
      <c r="BU19" s="437"/>
      <c r="BV19" s="437"/>
      <c r="BW19" s="437"/>
      <c r="BX19" s="437"/>
      <c r="BY19" s="437"/>
      <c r="BZ19" s="437"/>
      <c r="CA19" s="437"/>
      <c r="CB19" s="437"/>
      <c r="CC19" s="437"/>
      <c r="CD19" s="437"/>
      <c r="CE19" s="437"/>
      <c r="CF19" s="437"/>
      <c r="CG19" s="437"/>
      <c r="CH19" s="437"/>
      <c r="CI19" s="437"/>
      <c r="CJ19" s="437"/>
      <c r="CK19" s="437"/>
      <c r="CL19" s="437"/>
      <c r="CM19" s="437"/>
      <c r="CN19" s="432" t="s">
        <v>264</v>
      </c>
      <c r="CO19" s="428"/>
      <c r="CP19" s="428"/>
      <c r="CQ19" s="428"/>
      <c r="CR19" s="428"/>
      <c r="CS19" s="428"/>
      <c r="CT19" s="428"/>
      <c r="CU19" s="429"/>
      <c r="CV19" s="146" t="s">
        <v>33</v>
      </c>
      <c r="CW19" s="146" t="s">
        <v>33</v>
      </c>
      <c r="CX19" s="148">
        <f>SUM(CX20:CX22)</f>
        <v>2229272.25</v>
      </c>
      <c r="CY19" s="148">
        <f>SUM(CY20:CY22)</f>
        <v>0</v>
      </c>
      <c r="CZ19" s="148">
        <f>SUM(CZ20:CZ22)</f>
        <v>0</v>
      </c>
      <c r="DA19" s="149">
        <f>SUM(DA20:DA22)</f>
        <v>0</v>
      </c>
    </row>
    <row r="20" spans="1:105" customFormat="1" ht="24" customHeight="1">
      <c r="A20" s="415" t="s">
        <v>265</v>
      </c>
      <c r="B20" s="415"/>
      <c r="C20" s="415"/>
      <c r="D20" s="415"/>
      <c r="E20" s="415"/>
      <c r="F20" s="415"/>
      <c r="G20" s="415"/>
      <c r="H20" s="416"/>
      <c r="I20" s="426" t="s">
        <v>455</v>
      </c>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7"/>
      <c r="BI20" s="427"/>
      <c r="BJ20" s="427"/>
      <c r="BK20" s="427"/>
      <c r="BL20" s="427"/>
      <c r="BM20" s="427"/>
      <c r="BN20" s="427"/>
      <c r="BO20" s="427"/>
      <c r="BP20" s="427"/>
      <c r="BQ20" s="427"/>
      <c r="BR20" s="427"/>
      <c r="BS20" s="427"/>
      <c r="BT20" s="427"/>
      <c r="BU20" s="427"/>
      <c r="BV20" s="427"/>
      <c r="BW20" s="427"/>
      <c r="BX20" s="427"/>
      <c r="BY20" s="427"/>
      <c r="BZ20" s="427"/>
      <c r="CA20" s="427"/>
      <c r="CB20" s="427"/>
      <c r="CC20" s="427"/>
      <c r="CD20" s="427"/>
      <c r="CE20" s="427"/>
      <c r="CF20" s="427"/>
      <c r="CG20" s="427"/>
      <c r="CH20" s="427"/>
      <c r="CI20" s="427"/>
      <c r="CJ20" s="427"/>
      <c r="CK20" s="427"/>
      <c r="CL20" s="427"/>
      <c r="CM20" s="427"/>
      <c r="CN20" s="419" t="s">
        <v>266</v>
      </c>
      <c r="CO20" s="415"/>
      <c r="CP20" s="415"/>
      <c r="CQ20" s="415"/>
      <c r="CR20" s="415"/>
      <c r="CS20" s="415"/>
      <c r="CT20" s="415"/>
      <c r="CU20" s="416"/>
      <c r="CV20" s="126" t="s">
        <v>33</v>
      </c>
      <c r="CW20" s="126" t="s">
        <v>33</v>
      </c>
      <c r="CX20" s="127">
        <v>0</v>
      </c>
      <c r="CY20" s="127">
        <v>0</v>
      </c>
      <c r="CZ20" s="127">
        <v>0</v>
      </c>
      <c r="DA20" s="128">
        <v>0</v>
      </c>
    </row>
    <row r="21" spans="1:105" s="141" customFormat="1" ht="15" customHeight="1">
      <c r="A21" s="415"/>
      <c r="B21" s="415"/>
      <c r="C21" s="415"/>
      <c r="D21" s="415"/>
      <c r="E21" s="415"/>
      <c r="F21" s="415"/>
      <c r="G21" s="415"/>
      <c r="H21" s="416"/>
      <c r="I21" s="426" t="s">
        <v>138</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7"/>
      <c r="BP21" s="427"/>
      <c r="BQ21" s="427"/>
      <c r="BR21" s="427"/>
      <c r="BS21" s="427"/>
      <c r="BT21" s="427"/>
      <c r="BU21" s="427"/>
      <c r="BV21" s="427"/>
      <c r="BW21" s="427"/>
      <c r="BX21" s="427"/>
      <c r="BY21" s="427"/>
      <c r="BZ21" s="427"/>
      <c r="CA21" s="427"/>
      <c r="CB21" s="427"/>
      <c r="CC21" s="427"/>
      <c r="CD21" s="427"/>
      <c r="CE21" s="427"/>
      <c r="CF21" s="427"/>
      <c r="CG21" s="427"/>
      <c r="CH21" s="427"/>
      <c r="CI21" s="427"/>
      <c r="CJ21" s="427"/>
      <c r="CK21" s="427"/>
      <c r="CL21" s="427"/>
      <c r="CM21" s="427"/>
      <c r="CN21" s="433" t="s">
        <v>407</v>
      </c>
      <c r="CO21" s="434"/>
      <c r="CP21" s="434"/>
      <c r="CQ21" s="434"/>
      <c r="CR21" s="434"/>
      <c r="CS21" s="434"/>
      <c r="CT21" s="434"/>
      <c r="CU21" s="435"/>
      <c r="CV21" s="126"/>
      <c r="CW21" s="126"/>
      <c r="CX21" s="150">
        <v>0</v>
      </c>
      <c r="CY21" s="127">
        <v>0</v>
      </c>
      <c r="CZ21" s="127">
        <v>0</v>
      </c>
      <c r="DA21" s="128">
        <v>0</v>
      </c>
    </row>
    <row r="22" spans="1:105" customFormat="1" ht="24" customHeight="1">
      <c r="A22" s="415" t="s">
        <v>267</v>
      </c>
      <c r="B22" s="415"/>
      <c r="C22" s="415"/>
      <c r="D22" s="415"/>
      <c r="E22" s="415"/>
      <c r="F22" s="415"/>
      <c r="G22" s="415"/>
      <c r="H22" s="416"/>
      <c r="I22" s="426" t="s">
        <v>340</v>
      </c>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c r="AZ22" s="427"/>
      <c r="BA22" s="427"/>
      <c r="BB22" s="427"/>
      <c r="BC22" s="427"/>
      <c r="BD22" s="427"/>
      <c r="BE22" s="427"/>
      <c r="BF22" s="427"/>
      <c r="BG22" s="427"/>
      <c r="BH22" s="427"/>
      <c r="BI22" s="427"/>
      <c r="BJ22" s="427"/>
      <c r="BK22" s="427"/>
      <c r="BL22" s="427"/>
      <c r="BM22" s="427"/>
      <c r="BN22" s="427"/>
      <c r="BO22" s="427"/>
      <c r="BP22" s="427"/>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19" t="s">
        <v>268</v>
      </c>
      <c r="CO22" s="415"/>
      <c r="CP22" s="415"/>
      <c r="CQ22" s="415"/>
      <c r="CR22" s="415"/>
      <c r="CS22" s="415"/>
      <c r="CT22" s="415"/>
      <c r="CU22" s="416"/>
      <c r="CV22" s="126" t="s">
        <v>33</v>
      </c>
      <c r="CW22" s="126" t="s">
        <v>33</v>
      </c>
      <c r="CX22" s="150">
        <v>2229272.25</v>
      </c>
      <c r="CY22" s="127">
        <v>0</v>
      </c>
      <c r="CZ22" s="127">
        <v>0</v>
      </c>
      <c r="DA22" s="128">
        <v>0</v>
      </c>
    </row>
    <row r="23" spans="1:105" customFormat="1" ht="24" customHeight="1">
      <c r="A23" s="428" t="s">
        <v>269</v>
      </c>
      <c r="B23" s="428"/>
      <c r="C23" s="428"/>
      <c r="D23" s="428"/>
      <c r="E23" s="428"/>
      <c r="F23" s="428"/>
      <c r="G23" s="428"/>
      <c r="H23" s="429"/>
      <c r="I23" s="430" t="s">
        <v>461</v>
      </c>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431"/>
      <c r="AZ23" s="431"/>
      <c r="BA23" s="431"/>
      <c r="BB23" s="431"/>
      <c r="BC23" s="431"/>
      <c r="BD23" s="431"/>
      <c r="BE23" s="431"/>
      <c r="BF23" s="431"/>
      <c r="BG23" s="431"/>
      <c r="BH23" s="431"/>
      <c r="BI23" s="431"/>
      <c r="BJ23" s="431"/>
      <c r="BK23" s="431"/>
      <c r="BL23" s="431"/>
      <c r="BM23" s="431"/>
      <c r="BN23" s="431"/>
      <c r="BO23" s="431"/>
      <c r="BP23" s="431"/>
      <c r="BQ23" s="431"/>
      <c r="BR23" s="431"/>
      <c r="BS23" s="431"/>
      <c r="BT23" s="431"/>
      <c r="BU23" s="431"/>
      <c r="BV23" s="431"/>
      <c r="BW23" s="431"/>
      <c r="BX23" s="431"/>
      <c r="BY23" s="431"/>
      <c r="BZ23" s="431"/>
      <c r="CA23" s="431"/>
      <c r="CB23" s="431"/>
      <c r="CC23" s="431"/>
      <c r="CD23" s="431"/>
      <c r="CE23" s="431"/>
      <c r="CF23" s="431"/>
      <c r="CG23" s="431"/>
      <c r="CH23" s="431"/>
      <c r="CI23" s="431"/>
      <c r="CJ23" s="431"/>
      <c r="CK23" s="431"/>
      <c r="CL23" s="431"/>
      <c r="CM23" s="431"/>
      <c r="CN23" s="432" t="s">
        <v>271</v>
      </c>
      <c r="CO23" s="428"/>
      <c r="CP23" s="428"/>
      <c r="CQ23" s="428"/>
      <c r="CR23" s="428"/>
      <c r="CS23" s="428"/>
      <c r="CT23" s="428"/>
      <c r="CU23" s="429"/>
      <c r="CV23" s="146" t="s">
        <v>33</v>
      </c>
      <c r="CW23" s="146" t="s">
        <v>33</v>
      </c>
      <c r="CX23" s="148">
        <v>0</v>
      </c>
      <c r="CY23" s="148">
        <v>0</v>
      </c>
      <c r="CZ23" s="148">
        <v>0</v>
      </c>
      <c r="DA23" s="149">
        <v>0</v>
      </c>
    </row>
    <row r="24" spans="1:105" s="141" customFormat="1" ht="15" customHeight="1">
      <c r="A24" s="415"/>
      <c r="B24" s="415"/>
      <c r="C24" s="415"/>
      <c r="D24" s="415"/>
      <c r="E24" s="415"/>
      <c r="F24" s="415"/>
      <c r="G24" s="415"/>
      <c r="H24" s="416"/>
      <c r="I24" s="426" t="s">
        <v>138</v>
      </c>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7"/>
      <c r="BG24" s="427"/>
      <c r="BH24" s="427"/>
      <c r="BI24" s="427"/>
      <c r="BJ24" s="427"/>
      <c r="BK24" s="427"/>
      <c r="BL24" s="427"/>
      <c r="BM24" s="427"/>
      <c r="BN24" s="427"/>
      <c r="BO24" s="427"/>
      <c r="BP24" s="427"/>
      <c r="BQ24" s="427"/>
      <c r="BR24" s="427"/>
      <c r="BS24" s="427"/>
      <c r="BT24" s="427"/>
      <c r="BU24" s="427"/>
      <c r="BV24" s="427"/>
      <c r="BW24" s="427"/>
      <c r="BX24" s="427"/>
      <c r="BY24" s="427"/>
      <c r="BZ24" s="427"/>
      <c r="CA24" s="427"/>
      <c r="CB24" s="427"/>
      <c r="CC24" s="427"/>
      <c r="CD24" s="427"/>
      <c r="CE24" s="427"/>
      <c r="CF24" s="427"/>
      <c r="CG24" s="427"/>
      <c r="CH24" s="427"/>
      <c r="CI24" s="427"/>
      <c r="CJ24" s="427"/>
      <c r="CK24" s="427"/>
      <c r="CL24" s="427"/>
      <c r="CM24" s="427"/>
      <c r="CN24" s="433" t="s">
        <v>410</v>
      </c>
      <c r="CO24" s="434"/>
      <c r="CP24" s="434"/>
      <c r="CQ24" s="434"/>
      <c r="CR24" s="434"/>
      <c r="CS24" s="434"/>
      <c r="CT24" s="434"/>
      <c r="CU24" s="435"/>
      <c r="CV24" s="126"/>
      <c r="CW24" s="126"/>
      <c r="CX24" s="150">
        <v>0</v>
      </c>
      <c r="CY24" s="127">
        <v>0</v>
      </c>
      <c r="CZ24" s="127">
        <v>0</v>
      </c>
      <c r="DA24" s="128">
        <v>0</v>
      </c>
    </row>
    <row r="25" spans="1:105" s="141" customFormat="1" ht="24" customHeight="1">
      <c r="A25" s="428" t="s">
        <v>272</v>
      </c>
      <c r="B25" s="428"/>
      <c r="C25" s="428"/>
      <c r="D25" s="428"/>
      <c r="E25" s="428"/>
      <c r="F25" s="428"/>
      <c r="G25" s="428"/>
      <c r="H25" s="429"/>
      <c r="I25" s="436" t="s">
        <v>462</v>
      </c>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c r="BC25" s="437"/>
      <c r="BD25" s="437"/>
      <c r="BE25" s="437"/>
      <c r="BF25" s="437"/>
      <c r="BG25" s="437"/>
      <c r="BH25" s="437"/>
      <c r="BI25" s="437"/>
      <c r="BJ25" s="437"/>
      <c r="BK25" s="437"/>
      <c r="BL25" s="437"/>
      <c r="BM25" s="437"/>
      <c r="BN25" s="437"/>
      <c r="BO25" s="437"/>
      <c r="BP25" s="437"/>
      <c r="BQ25" s="437"/>
      <c r="BR25" s="437"/>
      <c r="BS25" s="437"/>
      <c r="BT25" s="437"/>
      <c r="BU25" s="437"/>
      <c r="BV25" s="437"/>
      <c r="BW25" s="437"/>
      <c r="BX25" s="437"/>
      <c r="BY25" s="437"/>
      <c r="BZ25" s="437"/>
      <c r="CA25" s="437"/>
      <c r="CB25" s="437"/>
      <c r="CC25" s="437"/>
      <c r="CD25" s="437"/>
      <c r="CE25" s="437"/>
      <c r="CF25" s="437"/>
      <c r="CG25" s="437"/>
      <c r="CH25" s="437"/>
      <c r="CI25" s="437"/>
      <c r="CJ25" s="437"/>
      <c r="CK25" s="437"/>
      <c r="CL25" s="437"/>
      <c r="CM25" s="437"/>
      <c r="CN25" s="467" t="s">
        <v>412</v>
      </c>
      <c r="CO25" s="468"/>
      <c r="CP25" s="468"/>
      <c r="CQ25" s="468"/>
      <c r="CR25" s="468"/>
      <c r="CS25" s="468"/>
      <c r="CT25" s="468"/>
      <c r="CU25" s="469"/>
      <c r="CV25" s="146" t="s">
        <v>33</v>
      </c>
      <c r="CW25" s="146" t="s">
        <v>33</v>
      </c>
      <c r="CX25" s="148">
        <f>SUM(CX26:CX27)</f>
        <v>0</v>
      </c>
      <c r="CY25" s="148">
        <f>SUM(CY26:CY27)</f>
        <v>0</v>
      </c>
      <c r="CZ25" s="148">
        <f>SUM(CZ26:CZ27)</f>
        <v>0</v>
      </c>
      <c r="DA25" s="149">
        <f>SUM(DA26:DA27)</f>
        <v>0</v>
      </c>
    </row>
    <row r="26" spans="1:105" s="141" customFormat="1" ht="24" customHeight="1">
      <c r="A26" s="415" t="s">
        <v>353</v>
      </c>
      <c r="B26" s="415"/>
      <c r="C26" s="415"/>
      <c r="D26" s="415"/>
      <c r="E26" s="415"/>
      <c r="F26" s="415"/>
      <c r="G26" s="415"/>
      <c r="H26" s="416"/>
      <c r="I26" s="426" t="s">
        <v>457</v>
      </c>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427"/>
      <c r="BE26" s="427"/>
      <c r="BF26" s="427"/>
      <c r="BG26" s="427"/>
      <c r="BH26" s="427"/>
      <c r="BI26" s="427"/>
      <c r="BJ26" s="427"/>
      <c r="BK26" s="427"/>
      <c r="BL26" s="427"/>
      <c r="BM26" s="427"/>
      <c r="BN26" s="427"/>
      <c r="BO26" s="427"/>
      <c r="BP26" s="427"/>
      <c r="BQ26" s="427"/>
      <c r="BR26" s="427"/>
      <c r="BS26" s="427"/>
      <c r="BT26" s="427"/>
      <c r="BU26" s="427"/>
      <c r="BV26" s="427"/>
      <c r="BW26" s="427"/>
      <c r="BX26" s="427"/>
      <c r="BY26" s="427"/>
      <c r="BZ26" s="427"/>
      <c r="CA26" s="427"/>
      <c r="CB26" s="427"/>
      <c r="CC26" s="427"/>
      <c r="CD26" s="427"/>
      <c r="CE26" s="427"/>
      <c r="CF26" s="427"/>
      <c r="CG26" s="427"/>
      <c r="CH26" s="427"/>
      <c r="CI26" s="427"/>
      <c r="CJ26" s="427"/>
      <c r="CK26" s="427"/>
      <c r="CL26" s="427"/>
      <c r="CM26" s="427"/>
      <c r="CN26" s="419" t="s">
        <v>414</v>
      </c>
      <c r="CO26" s="415"/>
      <c r="CP26" s="415"/>
      <c r="CQ26" s="415"/>
      <c r="CR26" s="415"/>
      <c r="CS26" s="415"/>
      <c r="CT26" s="415"/>
      <c r="CU26" s="416"/>
      <c r="CV26" s="126" t="s">
        <v>33</v>
      </c>
      <c r="CW26" s="126" t="s">
        <v>33</v>
      </c>
      <c r="CX26" s="127">
        <v>0</v>
      </c>
      <c r="CY26" s="127">
        <v>0</v>
      </c>
      <c r="CZ26" s="127">
        <v>0</v>
      </c>
      <c r="DA26" s="128">
        <v>0</v>
      </c>
    </row>
    <row r="27" spans="1:105" s="141" customFormat="1" ht="24" customHeight="1">
      <c r="A27" s="415" t="s">
        <v>354</v>
      </c>
      <c r="B27" s="415"/>
      <c r="C27" s="415"/>
      <c r="D27" s="415"/>
      <c r="E27" s="415"/>
      <c r="F27" s="415"/>
      <c r="G27" s="415"/>
      <c r="H27" s="416"/>
      <c r="I27" s="426" t="s">
        <v>340</v>
      </c>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7"/>
      <c r="BB27" s="427"/>
      <c r="BC27" s="427"/>
      <c r="BD27" s="427"/>
      <c r="BE27" s="427"/>
      <c r="BF27" s="427"/>
      <c r="BG27" s="427"/>
      <c r="BH27" s="427"/>
      <c r="BI27" s="427"/>
      <c r="BJ27" s="427"/>
      <c r="BK27" s="427"/>
      <c r="BL27" s="427"/>
      <c r="BM27" s="427"/>
      <c r="BN27" s="427"/>
      <c r="BO27" s="427"/>
      <c r="BP27" s="427"/>
      <c r="BQ27" s="427"/>
      <c r="BR27" s="427"/>
      <c r="BS27" s="427"/>
      <c r="BT27" s="427"/>
      <c r="BU27" s="427"/>
      <c r="BV27" s="427"/>
      <c r="BW27" s="427"/>
      <c r="BX27" s="427"/>
      <c r="BY27" s="427"/>
      <c r="BZ27" s="427"/>
      <c r="CA27" s="427"/>
      <c r="CB27" s="427"/>
      <c r="CC27" s="427"/>
      <c r="CD27" s="427"/>
      <c r="CE27" s="427"/>
      <c r="CF27" s="427"/>
      <c r="CG27" s="427"/>
      <c r="CH27" s="427"/>
      <c r="CI27" s="427"/>
      <c r="CJ27" s="427"/>
      <c r="CK27" s="427"/>
      <c r="CL27" s="427"/>
      <c r="CM27" s="427"/>
      <c r="CN27" s="419" t="s">
        <v>416</v>
      </c>
      <c r="CO27" s="415"/>
      <c r="CP27" s="415"/>
      <c r="CQ27" s="415"/>
      <c r="CR27" s="415"/>
      <c r="CS27" s="415"/>
      <c r="CT27" s="415"/>
      <c r="CU27" s="416"/>
      <c r="CV27" s="126" t="s">
        <v>33</v>
      </c>
      <c r="CW27" s="126" t="s">
        <v>33</v>
      </c>
      <c r="CX27" s="150">
        <v>0</v>
      </c>
      <c r="CY27" s="127">
        <v>0</v>
      </c>
      <c r="CZ27" s="127">
        <v>0</v>
      </c>
      <c r="DA27" s="128">
        <v>0</v>
      </c>
    </row>
    <row r="28" spans="1:105" customFormat="1" ht="24" customHeight="1">
      <c r="A28" s="428" t="s">
        <v>417</v>
      </c>
      <c r="B28" s="428"/>
      <c r="C28" s="428"/>
      <c r="D28" s="428"/>
      <c r="E28" s="428"/>
      <c r="F28" s="428"/>
      <c r="G28" s="428"/>
      <c r="H28" s="429"/>
      <c r="I28" s="430" t="s">
        <v>356</v>
      </c>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c r="AS28" s="431"/>
      <c r="AT28" s="431"/>
      <c r="AU28" s="431"/>
      <c r="AV28" s="431"/>
      <c r="AW28" s="431"/>
      <c r="AX28" s="431"/>
      <c r="AY28" s="431"/>
      <c r="AZ28" s="431"/>
      <c r="BA28" s="431"/>
      <c r="BB28" s="431"/>
      <c r="BC28" s="431"/>
      <c r="BD28" s="431"/>
      <c r="BE28" s="431"/>
      <c r="BF28" s="431"/>
      <c r="BG28" s="431"/>
      <c r="BH28" s="431"/>
      <c r="BI28" s="431"/>
      <c r="BJ28" s="431"/>
      <c r="BK28" s="431"/>
      <c r="BL28" s="431"/>
      <c r="BM28" s="431"/>
      <c r="BN28" s="431"/>
      <c r="BO28" s="431"/>
      <c r="BP28" s="431"/>
      <c r="BQ28" s="431"/>
      <c r="BR28" s="431"/>
      <c r="BS28" s="431"/>
      <c r="BT28" s="431"/>
      <c r="BU28" s="431"/>
      <c r="BV28" s="431"/>
      <c r="BW28" s="431"/>
      <c r="BX28" s="431"/>
      <c r="BY28" s="431"/>
      <c r="BZ28" s="431"/>
      <c r="CA28" s="431"/>
      <c r="CB28" s="431"/>
      <c r="CC28" s="431"/>
      <c r="CD28" s="431"/>
      <c r="CE28" s="431"/>
      <c r="CF28" s="431"/>
      <c r="CG28" s="431"/>
      <c r="CH28" s="431"/>
      <c r="CI28" s="431"/>
      <c r="CJ28" s="431"/>
      <c r="CK28" s="431"/>
      <c r="CL28" s="431"/>
      <c r="CM28" s="431"/>
      <c r="CN28" s="432" t="s">
        <v>274</v>
      </c>
      <c r="CO28" s="428"/>
      <c r="CP28" s="428"/>
      <c r="CQ28" s="428"/>
      <c r="CR28" s="428"/>
      <c r="CS28" s="428"/>
      <c r="CT28" s="428"/>
      <c r="CU28" s="429"/>
      <c r="CV28" s="146" t="s">
        <v>33</v>
      </c>
      <c r="CW28" s="146" t="s">
        <v>33</v>
      </c>
      <c r="CX28" s="147">
        <f>SUM(CX29:CX31)</f>
        <v>4337431.49</v>
      </c>
      <c r="CY28" s="148">
        <f>SUM(CY29:CY31)</f>
        <v>4906746.4400000004</v>
      </c>
      <c r="CZ28" s="148">
        <f>SUM(CZ29:CZ31)</f>
        <v>4968171.4400000004</v>
      </c>
      <c r="DA28" s="149">
        <f>SUM(DA29:DA31)</f>
        <v>0</v>
      </c>
    </row>
    <row r="29" spans="1:105" customFormat="1" ht="24" customHeight="1">
      <c r="A29" s="415" t="s">
        <v>418</v>
      </c>
      <c r="B29" s="415"/>
      <c r="C29" s="415"/>
      <c r="D29" s="415"/>
      <c r="E29" s="415"/>
      <c r="F29" s="415"/>
      <c r="G29" s="415"/>
      <c r="H29" s="416"/>
      <c r="I29" s="426" t="s">
        <v>455</v>
      </c>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c r="AS29" s="427"/>
      <c r="AT29" s="427"/>
      <c r="AU29" s="427"/>
      <c r="AV29" s="427"/>
      <c r="AW29" s="427"/>
      <c r="AX29" s="427"/>
      <c r="AY29" s="427"/>
      <c r="AZ29" s="427"/>
      <c r="BA29" s="427"/>
      <c r="BB29" s="427"/>
      <c r="BC29" s="427"/>
      <c r="BD29" s="427"/>
      <c r="BE29" s="427"/>
      <c r="BF29" s="427"/>
      <c r="BG29" s="427"/>
      <c r="BH29" s="427"/>
      <c r="BI29" s="427"/>
      <c r="BJ29" s="427"/>
      <c r="BK29" s="427"/>
      <c r="BL29" s="427"/>
      <c r="BM29" s="427"/>
      <c r="BN29" s="427"/>
      <c r="BO29" s="427"/>
      <c r="BP29" s="427"/>
      <c r="BQ29" s="427"/>
      <c r="BR29" s="427"/>
      <c r="BS29" s="427"/>
      <c r="BT29" s="427"/>
      <c r="BU29" s="427"/>
      <c r="BV29" s="427"/>
      <c r="BW29" s="427"/>
      <c r="BX29" s="427"/>
      <c r="BY29" s="427"/>
      <c r="BZ29" s="427"/>
      <c r="CA29" s="427"/>
      <c r="CB29" s="427"/>
      <c r="CC29" s="427"/>
      <c r="CD29" s="427"/>
      <c r="CE29" s="427"/>
      <c r="CF29" s="427"/>
      <c r="CG29" s="427"/>
      <c r="CH29" s="427"/>
      <c r="CI29" s="427"/>
      <c r="CJ29" s="427"/>
      <c r="CK29" s="427"/>
      <c r="CL29" s="427"/>
      <c r="CM29" s="427"/>
      <c r="CN29" s="419" t="s">
        <v>276</v>
      </c>
      <c r="CO29" s="415"/>
      <c r="CP29" s="415"/>
      <c r="CQ29" s="415"/>
      <c r="CR29" s="415"/>
      <c r="CS29" s="415"/>
      <c r="CT29" s="415"/>
      <c r="CU29" s="416"/>
      <c r="CV29" s="126" t="s">
        <v>33</v>
      </c>
      <c r="CW29" s="126" t="s">
        <v>33</v>
      </c>
      <c r="CX29" s="127">
        <v>0</v>
      </c>
      <c r="CY29" s="127">
        <v>0</v>
      </c>
      <c r="CZ29" s="127">
        <v>0</v>
      </c>
      <c r="DA29" s="128">
        <v>0</v>
      </c>
    </row>
    <row r="30" spans="1:105" s="141" customFormat="1" ht="15" customHeight="1">
      <c r="A30" s="415"/>
      <c r="B30" s="415"/>
      <c r="C30" s="415"/>
      <c r="D30" s="415"/>
      <c r="E30" s="415"/>
      <c r="F30" s="415"/>
      <c r="G30" s="415"/>
      <c r="H30" s="416"/>
      <c r="I30" s="426" t="s">
        <v>138</v>
      </c>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33" t="s">
        <v>420</v>
      </c>
      <c r="CO30" s="434"/>
      <c r="CP30" s="434"/>
      <c r="CQ30" s="434"/>
      <c r="CR30" s="434"/>
      <c r="CS30" s="434"/>
      <c r="CT30" s="434"/>
      <c r="CU30" s="435"/>
      <c r="CV30" s="126"/>
      <c r="CW30" s="126"/>
      <c r="CX30" s="150">
        <v>0</v>
      </c>
      <c r="CY30" s="127">
        <v>0</v>
      </c>
      <c r="CZ30" s="127">
        <v>0</v>
      </c>
      <c r="DA30" s="128">
        <v>0</v>
      </c>
    </row>
    <row r="31" spans="1:105" customFormat="1" ht="24" customHeight="1">
      <c r="A31" s="415" t="s">
        <v>421</v>
      </c>
      <c r="B31" s="415"/>
      <c r="C31" s="415"/>
      <c r="D31" s="415"/>
      <c r="E31" s="415"/>
      <c r="F31" s="415"/>
      <c r="G31" s="415"/>
      <c r="H31" s="416"/>
      <c r="I31" s="426" t="s">
        <v>340</v>
      </c>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19" t="s">
        <v>278</v>
      </c>
      <c r="CO31" s="415"/>
      <c r="CP31" s="415"/>
      <c r="CQ31" s="415"/>
      <c r="CR31" s="415"/>
      <c r="CS31" s="415"/>
      <c r="CT31" s="415"/>
      <c r="CU31" s="416"/>
      <c r="CV31" s="126" t="s">
        <v>33</v>
      </c>
      <c r="CW31" s="126" t="s">
        <v>33</v>
      </c>
      <c r="CX31" s="150">
        <v>4337431.49</v>
      </c>
      <c r="CY31" s="127">
        <v>4906746.4400000004</v>
      </c>
      <c r="CZ31" s="127">
        <v>4968171.4400000004</v>
      </c>
      <c r="DA31" s="128">
        <v>0</v>
      </c>
    </row>
    <row r="32" spans="1:105" customFormat="1" ht="29.25" customHeight="1">
      <c r="A32" s="420">
        <v>2</v>
      </c>
      <c r="B32" s="420"/>
      <c r="C32" s="420"/>
      <c r="D32" s="420"/>
      <c r="E32" s="420"/>
      <c r="F32" s="420"/>
      <c r="G32" s="420"/>
      <c r="H32" s="420"/>
      <c r="I32" s="421" t="s">
        <v>279</v>
      </c>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c r="AO32" s="422"/>
      <c r="AP32" s="422"/>
      <c r="AQ32" s="422"/>
      <c r="AR32" s="422"/>
      <c r="AS32" s="422"/>
      <c r="AT32" s="422"/>
      <c r="AU32" s="422"/>
      <c r="AV32" s="422"/>
      <c r="AW32" s="422"/>
      <c r="AX32" s="422"/>
      <c r="AY32" s="422"/>
      <c r="AZ32" s="422"/>
      <c r="BA32" s="422"/>
      <c r="BB32" s="422"/>
      <c r="BC32" s="422"/>
      <c r="BD32" s="422"/>
      <c r="BE32" s="422"/>
      <c r="BF32" s="422"/>
      <c r="BG32" s="422"/>
      <c r="BH32" s="422"/>
      <c r="BI32" s="422"/>
      <c r="BJ32" s="422"/>
      <c r="BK32" s="422"/>
      <c r="BL32" s="422"/>
      <c r="BM32" s="422"/>
      <c r="BN32" s="422"/>
      <c r="BO32" s="422"/>
      <c r="BP32" s="422"/>
      <c r="BQ32" s="422"/>
      <c r="BR32" s="422"/>
      <c r="BS32" s="422"/>
      <c r="BT32" s="422"/>
      <c r="BU32" s="422"/>
      <c r="BV32" s="422"/>
      <c r="BW32" s="422"/>
      <c r="BX32" s="422"/>
      <c r="BY32" s="422"/>
      <c r="BZ32" s="422"/>
      <c r="CA32" s="422"/>
      <c r="CB32" s="422"/>
      <c r="CC32" s="422"/>
      <c r="CD32" s="422"/>
      <c r="CE32" s="422"/>
      <c r="CF32" s="422"/>
      <c r="CG32" s="422"/>
      <c r="CH32" s="422"/>
      <c r="CI32" s="422"/>
      <c r="CJ32" s="422"/>
      <c r="CK32" s="422"/>
      <c r="CL32" s="422"/>
      <c r="CM32" s="422"/>
      <c r="CN32" s="423" t="s">
        <v>280</v>
      </c>
      <c r="CO32" s="424"/>
      <c r="CP32" s="424"/>
      <c r="CQ32" s="424"/>
      <c r="CR32" s="424"/>
      <c r="CS32" s="424"/>
      <c r="CT32" s="424"/>
      <c r="CU32" s="425"/>
      <c r="CV32" s="155" t="s">
        <v>281</v>
      </c>
      <c r="CW32" s="155" t="s">
        <v>33</v>
      </c>
      <c r="CX32" s="156">
        <v>0</v>
      </c>
      <c r="CY32" s="156">
        <v>0</v>
      </c>
      <c r="CZ32" s="156">
        <v>0</v>
      </c>
      <c r="DA32" s="157">
        <v>0</v>
      </c>
    </row>
    <row r="33" spans="1:105" customFormat="1" ht="24" customHeight="1">
      <c r="A33" s="415" t="s">
        <v>282</v>
      </c>
      <c r="B33" s="415"/>
      <c r="C33" s="415"/>
      <c r="D33" s="415"/>
      <c r="E33" s="415"/>
      <c r="F33" s="415"/>
      <c r="G33" s="415"/>
      <c r="H33" s="416"/>
      <c r="I33" s="417" t="s">
        <v>283</v>
      </c>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8"/>
      <c r="BG33" s="418"/>
      <c r="BH33" s="418"/>
      <c r="BI33" s="418"/>
      <c r="BJ33" s="418"/>
      <c r="BK33" s="418"/>
      <c r="BL33" s="418"/>
      <c r="BM33" s="418"/>
      <c r="BN33" s="418"/>
      <c r="BO33" s="418"/>
      <c r="BP33" s="418"/>
      <c r="BQ33" s="418"/>
      <c r="BR33" s="418"/>
      <c r="BS33" s="418"/>
      <c r="BT33" s="418"/>
      <c r="BU33" s="418"/>
      <c r="BV33" s="418"/>
      <c r="BW33" s="418"/>
      <c r="BX33" s="418"/>
      <c r="BY33" s="418"/>
      <c r="BZ33" s="418"/>
      <c r="CA33" s="418"/>
      <c r="CB33" s="418"/>
      <c r="CC33" s="418"/>
      <c r="CD33" s="418"/>
      <c r="CE33" s="418"/>
      <c r="CF33" s="418"/>
      <c r="CG33" s="418"/>
      <c r="CH33" s="418"/>
      <c r="CI33" s="418"/>
      <c r="CJ33" s="418"/>
      <c r="CK33" s="418"/>
      <c r="CL33" s="418"/>
      <c r="CM33" s="418"/>
      <c r="CN33" s="419" t="s">
        <v>284</v>
      </c>
      <c r="CO33" s="415"/>
      <c r="CP33" s="415"/>
      <c r="CQ33" s="415"/>
      <c r="CR33" s="415"/>
      <c r="CS33" s="415"/>
      <c r="CT33" s="415"/>
      <c r="CU33" s="416"/>
      <c r="CV33" s="126" t="s">
        <v>286</v>
      </c>
      <c r="CW33" s="126" t="s">
        <v>33</v>
      </c>
      <c r="CX33" s="127">
        <v>0</v>
      </c>
      <c r="CY33" s="127">
        <v>0</v>
      </c>
      <c r="CZ33" s="127">
        <v>0</v>
      </c>
      <c r="DA33" s="128">
        <v>0</v>
      </c>
    </row>
    <row r="34" spans="1:105" customFormat="1" ht="24" customHeight="1">
      <c r="A34" s="415" t="s">
        <v>285</v>
      </c>
      <c r="B34" s="415"/>
      <c r="C34" s="415"/>
      <c r="D34" s="415"/>
      <c r="E34" s="415"/>
      <c r="F34" s="415"/>
      <c r="G34" s="415"/>
      <c r="H34" s="416"/>
      <c r="I34" s="417" t="s">
        <v>283</v>
      </c>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418"/>
      <c r="AZ34" s="418"/>
      <c r="BA34" s="418"/>
      <c r="BB34" s="418"/>
      <c r="BC34" s="418"/>
      <c r="BD34" s="418"/>
      <c r="BE34" s="418"/>
      <c r="BF34" s="418"/>
      <c r="BG34" s="418"/>
      <c r="BH34" s="418"/>
      <c r="BI34" s="418"/>
      <c r="BJ34" s="418"/>
      <c r="BK34" s="418"/>
      <c r="BL34" s="418"/>
      <c r="BM34" s="418"/>
      <c r="BN34" s="418"/>
      <c r="BO34" s="418"/>
      <c r="BP34" s="418"/>
      <c r="BQ34" s="418"/>
      <c r="BR34" s="418"/>
      <c r="BS34" s="418"/>
      <c r="BT34" s="418"/>
      <c r="BU34" s="418"/>
      <c r="BV34" s="418"/>
      <c r="BW34" s="418"/>
      <c r="BX34" s="418"/>
      <c r="BY34" s="418"/>
      <c r="BZ34" s="418"/>
      <c r="CA34" s="418"/>
      <c r="CB34" s="418"/>
      <c r="CC34" s="418"/>
      <c r="CD34" s="418"/>
      <c r="CE34" s="418"/>
      <c r="CF34" s="418"/>
      <c r="CG34" s="418"/>
      <c r="CH34" s="418"/>
      <c r="CI34" s="418"/>
      <c r="CJ34" s="418"/>
      <c r="CK34" s="418"/>
      <c r="CL34" s="418"/>
      <c r="CM34" s="418"/>
      <c r="CN34" s="419" t="s">
        <v>284</v>
      </c>
      <c r="CO34" s="415"/>
      <c r="CP34" s="415"/>
      <c r="CQ34" s="415"/>
      <c r="CR34" s="415"/>
      <c r="CS34" s="415"/>
      <c r="CT34" s="415"/>
      <c r="CU34" s="416"/>
      <c r="CV34" s="126" t="s">
        <v>288</v>
      </c>
      <c r="CW34" s="126" t="s">
        <v>33</v>
      </c>
      <c r="CX34" s="127">
        <v>0</v>
      </c>
      <c r="CY34" s="127">
        <v>0</v>
      </c>
      <c r="CZ34" s="127">
        <v>0</v>
      </c>
      <c r="DA34" s="128">
        <v>0</v>
      </c>
    </row>
    <row r="35" spans="1:105" customFormat="1" ht="24" customHeight="1">
      <c r="A35" s="415" t="s">
        <v>287</v>
      </c>
      <c r="B35" s="415"/>
      <c r="C35" s="415"/>
      <c r="D35" s="415"/>
      <c r="E35" s="415"/>
      <c r="F35" s="415"/>
      <c r="G35" s="415"/>
      <c r="H35" s="416"/>
      <c r="I35" s="417" t="s">
        <v>283</v>
      </c>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18"/>
      <c r="AX35" s="418"/>
      <c r="AY35" s="418"/>
      <c r="AZ35" s="418"/>
      <c r="BA35" s="418"/>
      <c r="BB35" s="418"/>
      <c r="BC35" s="418"/>
      <c r="BD35" s="418"/>
      <c r="BE35" s="418"/>
      <c r="BF35" s="418"/>
      <c r="BG35" s="418"/>
      <c r="BH35" s="418"/>
      <c r="BI35" s="418"/>
      <c r="BJ35" s="418"/>
      <c r="BK35" s="418"/>
      <c r="BL35" s="418"/>
      <c r="BM35" s="418"/>
      <c r="BN35" s="418"/>
      <c r="BO35" s="418"/>
      <c r="BP35" s="418"/>
      <c r="BQ35" s="418"/>
      <c r="BR35" s="418"/>
      <c r="BS35" s="418"/>
      <c r="BT35" s="418"/>
      <c r="BU35" s="418"/>
      <c r="BV35" s="418"/>
      <c r="BW35" s="418"/>
      <c r="BX35" s="418"/>
      <c r="BY35" s="418"/>
      <c r="BZ35" s="418"/>
      <c r="CA35" s="418"/>
      <c r="CB35" s="418"/>
      <c r="CC35" s="418"/>
      <c r="CD35" s="418"/>
      <c r="CE35" s="418"/>
      <c r="CF35" s="418"/>
      <c r="CG35" s="418"/>
      <c r="CH35" s="418"/>
      <c r="CI35" s="418"/>
      <c r="CJ35" s="418"/>
      <c r="CK35" s="418"/>
      <c r="CL35" s="418"/>
      <c r="CM35" s="418"/>
      <c r="CN35" s="419" t="s">
        <v>284</v>
      </c>
      <c r="CO35" s="415"/>
      <c r="CP35" s="415"/>
      <c r="CQ35" s="415"/>
      <c r="CR35" s="415"/>
      <c r="CS35" s="415"/>
      <c r="CT35" s="415"/>
      <c r="CU35" s="416"/>
      <c r="CV35" s="126" t="s">
        <v>425</v>
      </c>
      <c r="CW35" s="126" t="s">
        <v>33</v>
      </c>
      <c r="CX35" s="127">
        <v>0</v>
      </c>
      <c r="CY35" s="127">
        <v>0</v>
      </c>
      <c r="CZ35" s="127">
        <v>0</v>
      </c>
      <c r="DA35" s="128">
        <v>0</v>
      </c>
    </row>
    <row r="36" spans="1:105" ht="24" customHeight="1">
      <c r="A36" s="420">
        <v>3</v>
      </c>
      <c r="B36" s="420"/>
      <c r="C36" s="420"/>
      <c r="D36" s="420"/>
      <c r="E36" s="420"/>
      <c r="F36" s="420"/>
      <c r="G36" s="420"/>
      <c r="H36" s="420"/>
      <c r="I36" s="421" t="s">
        <v>289</v>
      </c>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2"/>
      <c r="AY36" s="422"/>
      <c r="AZ36" s="422"/>
      <c r="BA36" s="422"/>
      <c r="BB36" s="422"/>
      <c r="BC36" s="422"/>
      <c r="BD36" s="422"/>
      <c r="BE36" s="422"/>
      <c r="BF36" s="422"/>
      <c r="BG36" s="422"/>
      <c r="BH36" s="422"/>
      <c r="BI36" s="422"/>
      <c r="BJ36" s="422"/>
      <c r="BK36" s="422"/>
      <c r="BL36" s="422"/>
      <c r="BM36" s="422"/>
      <c r="BN36" s="422"/>
      <c r="BO36" s="422"/>
      <c r="BP36" s="422"/>
      <c r="BQ36" s="422"/>
      <c r="BR36" s="422"/>
      <c r="BS36" s="422"/>
      <c r="BT36" s="422"/>
      <c r="BU36" s="422"/>
      <c r="BV36" s="422"/>
      <c r="BW36" s="422"/>
      <c r="BX36" s="422"/>
      <c r="BY36" s="422"/>
      <c r="BZ36" s="422"/>
      <c r="CA36" s="422"/>
      <c r="CB36" s="422"/>
      <c r="CC36" s="422"/>
      <c r="CD36" s="422"/>
      <c r="CE36" s="422"/>
      <c r="CF36" s="422"/>
      <c r="CG36" s="422"/>
      <c r="CH36" s="422"/>
      <c r="CI36" s="422"/>
      <c r="CJ36" s="422"/>
      <c r="CK36" s="422"/>
      <c r="CL36" s="422"/>
      <c r="CM36" s="422"/>
      <c r="CN36" s="423" t="s">
        <v>290</v>
      </c>
      <c r="CO36" s="424"/>
      <c r="CP36" s="424"/>
      <c r="CQ36" s="424"/>
      <c r="CR36" s="424"/>
      <c r="CS36" s="424"/>
      <c r="CT36" s="424"/>
      <c r="CU36" s="425"/>
      <c r="CV36" s="155" t="s">
        <v>281</v>
      </c>
      <c r="CW36" s="155" t="s">
        <v>33</v>
      </c>
      <c r="CX36" s="156">
        <f>CX37</f>
        <v>24463305.960000001</v>
      </c>
      <c r="CY36" s="156">
        <f>CY38</f>
        <v>14044329.27</v>
      </c>
      <c r="CZ36" s="156">
        <f>CZ39</f>
        <v>14066488.18</v>
      </c>
      <c r="DA36" s="157">
        <v>0</v>
      </c>
    </row>
    <row r="37" spans="1:105" ht="15">
      <c r="A37" s="338" t="s">
        <v>291</v>
      </c>
      <c r="B37" s="338"/>
      <c r="C37" s="338"/>
      <c r="D37" s="338"/>
      <c r="E37" s="338"/>
      <c r="F37" s="338"/>
      <c r="G37" s="338"/>
      <c r="H37" s="338"/>
      <c r="I37" s="407" t="s">
        <v>283</v>
      </c>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08"/>
      <c r="BC37" s="408"/>
      <c r="BD37" s="408"/>
      <c r="BE37" s="408"/>
      <c r="BF37" s="408"/>
      <c r="BG37" s="408"/>
      <c r="BH37" s="408"/>
      <c r="BI37" s="408"/>
      <c r="BJ37" s="408"/>
      <c r="BK37" s="408"/>
      <c r="BL37" s="408"/>
      <c r="BM37" s="408"/>
      <c r="BN37" s="408"/>
      <c r="BO37" s="408"/>
      <c r="BP37" s="408"/>
      <c r="BQ37" s="408"/>
      <c r="BR37" s="408"/>
      <c r="BS37" s="408"/>
      <c r="BT37" s="408"/>
      <c r="BU37" s="408"/>
      <c r="BV37" s="408"/>
      <c r="BW37" s="408"/>
      <c r="BX37" s="408"/>
      <c r="BY37" s="408"/>
      <c r="BZ37" s="408"/>
      <c r="CA37" s="408"/>
      <c r="CB37" s="408"/>
      <c r="CC37" s="408"/>
      <c r="CD37" s="408"/>
      <c r="CE37" s="408"/>
      <c r="CF37" s="408"/>
      <c r="CG37" s="408"/>
      <c r="CH37" s="408"/>
      <c r="CI37" s="408"/>
      <c r="CJ37" s="408"/>
      <c r="CK37" s="408"/>
      <c r="CL37" s="408"/>
      <c r="CM37" s="408"/>
      <c r="CN37" s="409" t="s">
        <v>292</v>
      </c>
      <c r="CO37" s="410"/>
      <c r="CP37" s="410"/>
      <c r="CQ37" s="410"/>
      <c r="CR37" s="410"/>
      <c r="CS37" s="410"/>
      <c r="CT37" s="410"/>
      <c r="CU37" s="411"/>
      <c r="CV37" s="129" t="s">
        <v>286</v>
      </c>
      <c r="CW37" s="129" t="s">
        <v>33</v>
      </c>
      <c r="CX37" s="130">
        <f>CX8</f>
        <v>24463305.960000001</v>
      </c>
      <c r="CY37" s="130">
        <v>0</v>
      </c>
      <c r="CZ37" s="130">
        <v>0</v>
      </c>
      <c r="DA37" s="131">
        <v>0</v>
      </c>
    </row>
    <row r="38" spans="1:105" ht="15">
      <c r="A38" s="338" t="s">
        <v>293</v>
      </c>
      <c r="B38" s="338"/>
      <c r="C38" s="338"/>
      <c r="D38" s="338"/>
      <c r="E38" s="338"/>
      <c r="F38" s="338"/>
      <c r="G38" s="338"/>
      <c r="H38" s="338"/>
      <c r="I38" s="407" t="s">
        <v>283</v>
      </c>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8"/>
      <c r="AY38" s="408"/>
      <c r="AZ38" s="408"/>
      <c r="BA38" s="408"/>
      <c r="BB38" s="408"/>
      <c r="BC38" s="408"/>
      <c r="BD38" s="408"/>
      <c r="BE38" s="408"/>
      <c r="BF38" s="408"/>
      <c r="BG38" s="408"/>
      <c r="BH38" s="408"/>
      <c r="BI38" s="408"/>
      <c r="BJ38" s="408"/>
      <c r="BK38" s="408"/>
      <c r="BL38" s="408"/>
      <c r="BM38" s="408"/>
      <c r="BN38" s="408"/>
      <c r="BO38" s="408"/>
      <c r="BP38" s="408"/>
      <c r="BQ38" s="408"/>
      <c r="BR38" s="408"/>
      <c r="BS38" s="408"/>
      <c r="BT38" s="408"/>
      <c r="BU38" s="408"/>
      <c r="BV38" s="408"/>
      <c r="BW38" s="408"/>
      <c r="BX38" s="408"/>
      <c r="BY38" s="408"/>
      <c r="BZ38" s="408"/>
      <c r="CA38" s="408"/>
      <c r="CB38" s="408"/>
      <c r="CC38" s="408"/>
      <c r="CD38" s="408"/>
      <c r="CE38" s="408"/>
      <c r="CF38" s="408"/>
      <c r="CG38" s="408"/>
      <c r="CH38" s="408"/>
      <c r="CI38" s="408"/>
      <c r="CJ38" s="408"/>
      <c r="CK38" s="408"/>
      <c r="CL38" s="408"/>
      <c r="CM38" s="408"/>
      <c r="CN38" s="409" t="s">
        <v>292</v>
      </c>
      <c r="CO38" s="410"/>
      <c r="CP38" s="410"/>
      <c r="CQ38" s="410"/>
      <c r="CR38" s="410"/>
      <c r="CS38" s="410"/>
      <c r="CT38" s="410"/>
      <c r="CU38" s="411"/>
      <c r="CV38" s="129" t="s">
        <v>288</v>
      </c>
      <c r="CW38" s="129" t="s">
        <v>33</v>
      </c>
      <c r="CX38" s="130">
        <v>0</v>
      </c>
      <c r="CY38" s="130">
        <f>CY8</f>
        <v>14044329.27</v>
      </c>
      <c r="CZ38" s="130">
        <v>0</v>
      </c>
      <c r="DA38" s="131">
        <v>0</v>
      </c>
    </row>
    <row r="39" spans="1:105" ht="15">
      <c r="A39" s="338" t="s">
        <v>294</v>
      </c>
      <c r="B39" s="338"/>
      <c r="C39" s="338"/>
      <c r="D39" s="338"/>
      <c r="E39" s="338"/>
      <c r="F39" s="338"/>
      <c r="G39" s="338"/>
      <c r="H39" s="338"/>
      <c r="I39" s="407" t="s">
        <v>283</v>
      </c>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408"/>
      <c r="BQ39" s="408"/>
      <c r="BR39" s="408"/>
      <c r="BS39" s="408"/>
      <c r="BT39" s="408"/>
      <c r="BU39" s="408"/>
      <c r="BV39" s="408"/>
      <c r="BW39" s="408"/>
      <c r="BX39" s="408"/>
      <c r="BY39" s="408"/>
      <c r="BZ39" s="408"/>
      <c r="CA39" s="408"/>
      <c r="CB39" s="408"/>
      <c r="CC39" s="408"/>
      <c r="CD39" s="408"/>
      <c r="CE39" s="408"/>
      <c r="CF39" s="408"/>
      <c r="CG39" s="408"/>
      <c r="CH39" s="408"/>
      <c r="CI39" s="408"/>
      <c r="CJ39" s="408"/>
      <c r="CK39" s="408"/>
      <c r="CL39" s="408"/>
      <c r="CM39" s="408"/>
      <c r="CN39" s="412" t="s">
        <v>292</v>
      </c>
      <c r="CO39" s="413"/>
      <c r="CP39" s="413"/>
      <c r="CQ39" s="413"/>
      <c r="CR39" s="413"/>
      <c r="CS39" s="413"/>
      <c r="CT39" s="413"/>
      <c r="CU39" s="414"/>
      <c r="CV39" s="132" t="s">
        <v>425</v>
      </c>
      <c r="CW39" s="132" t="s">
        <v>33</v>
      </c>
      <c r="CX39" s="133">
        <v>0</v>
      </c>
      <c r="CY39" s="133">
        <v>0</v>
      </c>
      <c r="CZ39" s="133">
        <f>CZ8</f>
        <v>14066488.18</v>
      </c>
      <c r="DA39" s="134">
        <v>0</v>
      </c>
    </row>
    <row r="40" spans="1:105" ht="39.75" hidden="1" customHeight="1"/>
    <row r="41" spans="1:105" s="158" customFormat="1" ht="15.75" hidden="1">
      <c r="D41" s="238"/>
      <c r="E41" s="239"/>
      <c r="F41" s="239"/>
      <c r="G41" s="239"/>
      <c r="H41" s="239"/>
      <c r="I41" s="240"/>
      <c r="J41" s="239"/>
      <c r="K41" s="239"/>
      <c r="L41" s="239"/>
      <c r="M41" s="239"/>
      <c r="N41" s="239"/>
      <c r="O41" s="239"/>
    </row>
    <row r="42" spans="1:105" s="158" customFormat="1" ht="15.75" hidden="1">
      <c r="D42" s="217"/>
      <c r="I42" s="159"/>
      <c r="J42" s="160"/>
      <c r="AQ42" s="405"/>
      <c r="AR42" s="405"/>
      <c r="AS42" s="405"/>
      <c r="AT42" s="405"/>
      <c r="AU42" s="405"/>
      <c r="AV42" s="405"/>
      <c r="AW42" s="405"/>
      <c r="AX42" s="405"/>
      <c r="AY42" s="405"/>
      <c r="AZ42" s="405"/>
      <c r="BA42" s="405"/>
      <c r="BB42" s="405"/>
      <c r="BC42" s="405"/>
      <c r="BD42" s="405"/>
      <c r="BE42" s="405"/>
      <c r="BF42" s="405"/>
      <c r="BG42" s="405"/>
      <c r="BH42" s="405"/>
      <c r="BK42" s="405"/>
      <c r="BL42" s="405"/>
      <c r="BM42" s="405"/>
      <c r="BN42" s="405"/>
      <c r="BO42" s="405"/>
      <c r="BP42" s="405"/>
      <c r="BQ42" s="405"/>
      <c r="BR42" s="405"/>
      <c r="BS42" s="405"/>
      <c r="BT42" s="405"/>
      <c r="BU42" s="405"/>
      <c r="BV42" s="405"/>
      <c r="BY42" s="405"/>
      <c r="BZ42" s="405"/>
      <c r="CA42" s="405"/>
      <c r="CB42" s="405"/>
      <c r="CC42" s="405"/>
      <c r="CD42" s="405"/>
      <c r="CE42" s="405"/>
      <c r="CF42" s="405"/>
      <c r="CG42" s="405"/>
      <c r="CH42" s="405"/>
      <c r="CI42" s="405"/>
      <c r="CJ42" s="405"/>
      <c r="CK42" s="405"/>
      <c r="CL42" s="405"/>
      <c r="CM42" s="405"/>
      <c r="CN42" s="405"/>
      <c r="CO42" s="405"/>
      <c r="CP42" s="405"/>
      <c r="CQ42" s="405"/>
      <c r="CR42" s="405"/>
    </row>
    <row r="43" spans="1:105" s="241" customFormat="1" ht="19.5" hidden="1" customHeight="1">
      <c r="AQ43" s="406"/>
      <c r="AR43" s="406"/>
      <c r="AS43" s="406"/>
      <c r="AT43" s="406"/>
      <c r="AU43" s="406"/>
      <c r="AV43" s="406"/>
      <c r="AW43" s="406"/>
      <c r="AX43" s="406"/>
      <c r="AY43" s="406"/>
      <c r="AZ43" s="406"/>
      <c r="BA43" s="406"/>
      <c r="BB43" s="406"/>
      <c r="BC43" s="406"/>
      <c r="BD43" s="406"/>
      <c r="BE43" s="406"/>
      <c r="BF43" s="406"/>
      <c r="BG43" s="406"/>
      <c r="BH43" s="406"/>
      <c r="BK43" s="406"/>
      <c r="BL43" s="406"/>
      <c r="BM43" s="406"/>
      <c r="BN43" s="406"/>
      <c r="BO43" s="406"/>
      <c r="BP43" s="406"/>
      <c r="BQ43" s="406"/>
      <c r="BR43" s="406"/>
      <c r="BS43" s="406"/>
      <c r="BT43" s="406"/>
      <c r="BU43" s="406"/>
      <c r="BV43" s="406"/>
      <c r="BY43" s="406"/>
      <c r="BZ43" s="406"/>
      <c r="CA43" s="406"/>
      <c r="CB43" s="406"/>
      <c r="CC43" s="406"/>
      <c r="CD43" s="406"/>
      <c r="CE43" s="406"/>
      <c r="CF43" s="406"/>
      <c r="CG43" s="406"/>
      <c r="CH43" s="406"/>
      <c r="CI43" s="406"/>
      <c r="CJ43" s="406"/>
      <c r="CK43" s="406"/>
      <c r="CL43" s="406"/>
      <c r="CM43" s="406"/>
      <c r="CN43" s="406"/>
      <c r="CO43" s="406"/>
      <c r="CP43" s="406"/>
      <c r="CQ43" s="406"/>
      <c r="CR43" s="406"/>
    </row>
    <row r="44" spans="1:105" s="242" customFormat="1" ht="3" customHeight="1">
      <c r="AQ44" s="243"/>
      <c r="AR44" s="243"/>
      <c r="AS44" s="243"/>
      <c r="AT44" s="243"/>
      <c r="AU44" s="243"/>
      <c r="AV44" s="243"/>
      <c r="AW44" s="243"/>
      <c r="AX44" s="243"/>
      <c r="AY44" s="243"/>
      <c r="AZ44" s="243"/>
      <c r="BA44" s="243"/>
      <c r="BB44" s="243"/>
      <c r="BC44" s="243"/>
      <c r="BD44" s="243"/>
      <c r="BE44" s="243"/>
      <c r="BF44" s="243"/>
      <c r="BG44" s="243"/>
      <c r="BH44" s="243"/>
      <c r="BK44" s="243"/>
      <c r="BL44" s="243"/>
      <c r="BM44" s="243"/>
      <c r="BN44" s="243"/>
      <c r="BO44" s="243"/>
      <c r="BP44" s="243"/>
      <c r="BQ44" s="243"/>
      <c r="BR44" s="243"/>
      <c r="BS44" s="243"/>
      <c r="BT44" s="243"/>
      <c r="BU44" s="243"/>
      <c r="BV44" s="243"/>
      <c r="BY44" s="243"/>
      <c r="BZ44" s="243"/>
      <c r="CA44" s="243"/>
      <c r="CB44" s="243"/>
      <c r="CC44" s="243"/>
      <c r="CD44" s="243"/>
      <c r="CE44" s="243"/>
      <c r="CF44" s="243"/>
      <c r="CG44" s="243"/>
      <c r="CH44" s="243"/>
      <c r="CI44" s="243"/>
      <c r="CJ44" s="243"/>
      <c r="CK44" s="243"/>
      <c r="CL44" s="243"/>
      <c r="CM44" s="243"/>
      <c r="CN44" s="243"/>
      <c r="CO44" s="243"/>
      <c r="CP44" s="243"/>
      <c r="CQ44" s="243"/>
      <c r="CR44" s="243"/>
    </row>
    <row r="45" spans="1:105" ht="54.75" customHeight="1">
      <c r="D45" s="216"/>
      <c r="F45" s="79" t="s">
        <v>295</v>
      </c>
      <c r="AM45" s="342" t="s">
        <v>428</v>
      </c>
      <c r="AN45" s="342"/>
      <c r="AO45" s="342"/>
      <c r="AP45" s="342"/>
      <c r="AQ45" s="342"/>
      <c r="AR45" s="342"/>
      <c r="AS45" s="342"/>
      <c r="AT45" s="342"/>
      <c r="AU45" s="342"/>
      <c r="AV45" s="342"/>
      <c r="AW45" s="342"/>
      <c r="AX45" s="342"/>
      <c r="AY45" s="342"/>
      <c r="AZ45" s="342"/>
      <c r="BA45" s="342"/>
      <c r="BB45" s="342"/>
      <c r="BC45" s="342"/>
      <c r="BD45" s="342"/>
      <c r="BG45" s="342" t="s">
        <v>473</v>
      </c>
      <c r="BH45" s="342"/>
      <c r="BI45" s="342"/>
      <c r="BJ45" s="342"/>
      <c r="BK45" s="342"/>
      <c r="BL45" s="342"/>
      <c r="BM45" s="342"/>
      <c r="BN45" s="342"/>
      <c r="BO45" s="342"/>
      <c r="BP45" s="342"/>
      <c r="BQ45" s="342"/>
      <c r="BR45" s="342"/>
      <c r="BS45" s="342"/>
      <c r="BT45" s="342"/>
      <c r="BU45" s="342"/>
      <c r="BV45" s="342"/>
      <c r="BW45" s="342"/>
      <c r="BX45" s="342"/>
      <c r="CA45" s="334" t="s">
        <v>426</v>
      </c>
      <c r="CB45" s="334"/>
      <c r="CC45" s="334"/>
      <c r="CD45" s="334"/>
      <c r="CE45" s="334"/>
      <c r="CF45" s="334"/>
      <c r="CG45" s="334"/>
      <c r="CH45" s="334"/>
      <c r="CI45" s="334"/>
      <c r="CJ45" s="334"/>
      <c r="CK45" s="334"/>
      <c r="CL45" s="334"/>
      <c r="CM45" s="334"/>
      <c r="CN45" s="334"/>
      <c r="CO45" s="334"/>
      <c r="CP45" s="334"/>
      <c r="CQ45" s="334"/>
      <c r="CR45" s="334"/>
    </row>
    <row r="46" spans="1:105" ht="12.75" customHeight="1">
      <c r="D46" s="216"/>
      <c r="AM46" s="326" t="s">
        <v>298</v>
      </c>
      <c r="AN46" s="326"/>
      <c r="AO46" s="326"/>
      <c r="AP46" s="326"/>
      <c r="AQ46" s="326"/>
      <c r="AR46" s="326"/>
      <c r="AS46" s="326"/>
      <c r="AT46" s="326"/>
      <c r="AU46" s="326"/>
      <c r="AV46" s="326"/>
      <c r="AW46" s="326"/>
      <c r="AX46" s="326"/>
      <c r="AY46" s="326"/>
      <c r="AZ46" s="326"/>
      <c r="BA46" s="326"/>
      <c r="BB46" s="326"/>
      <c r="BC46" s="326"/>
      <c r="BD46" s="326"/>
      <c r="BG46" s="326" t="s">
        <v>299</v>
      </c>
      <c r="BH46" s="326"/>
      <c r="BI46" s="326"/>
      <c r="BJ46" s="326"/>
      <c r="BK46" s="326"/>
      <c r="BL46" s="326"/>
      <c r="BM46" s="326"/>
      <c r="BN46" s="326"/>
      <c r="BO46" s="326"/>
      <c r="BP46" s="326"/>
      <c r="BQ46" s="326"/>
      <c r="BR46" s="326"/>
      <c r="BS46" s="326"/>
      <c r="BT46" s="326"/>
      <c r="BU46" s="326"/>
      <c r="BV46" s="326"/>
      <c r="BW46" s="326"/>
      <c r="BX46" s="326"/>
      <c r="CA46" s="326" t="s">
        <v>300</v>
      </c>
      <c r="CB46" s="326"/>
      <c r="CC46" s="326"/>
      <c r="CD46" s="326"/>
      <c r="CE46" s="326"/>
      <c r="CF46" s="326"/>
      <c r="CG46" s="326"/>
      <c r="CH46" s="326"/>
      <c r="CI46" s="326"/>
      <c r="CJ46" s="326"/>
      <c r="CK46" s="326"/>
      <c r="CL46" s="326"/>
      <c r="CM46" s="326"/>
      <c r="CN46" s="326"/>
      <c r="CO46" s="326"/>
      <c r="CP46" s="326"/>
      <c r="CQ46" s="326"/>
      <c r="CR46" s="326"/>
    </row>
    <row r="47" spans="1:105" s="242" customFormat="1" ht="3" customHeight="1">
      <c r="AM47" s="243"/>
      <c r="AN47" s="243"/>
      <c r="AO47" s="243"/>
      <c r="AP47" s="243"/>
      <c r="AQ47" s="243"/>
      <c r="AR47" s="243"/>
      <c r="AS47" s="243"/>
      <c r="AT47" s="243"/>
      <c r="AU47" s="243"/>
      <c r="AV47" s="243"/>
      <c r="AW47" s="243"/>
      <c r="AX47" s="243"/>
      <c r="AY47" s="243"/>
      <c r="AZ47" s="243"/>
      <c r="BA47" s="243"/>
      <c r="BB47" s="243"/>
      <c r="BC47" s="243"/>
      <c r="BD47" s="243"/>
      <c r="BG47" s="243"/>
      <c r="BH47" s="243"/>
      <c r="BI47" s="243"/>
      <c r="BJ47" s="243"/>
      <c r="BK47" s="243"/>
      <c r="BL47" s="243"/>
      <c r="BM47" s="243"/>
      <c r="BN47" s="243"/>
      <c r="BO47" s="243"/>
      <c r="BP47" s="243"/>
      <c r="BQ47" s="243"/>
      <c r="BR47" s="243"/>
      <c r="BS47" s="243"/>
      <c r="BT47" s="243"/>
      <c r="BU47" s="243"/>
      <c r="BV47" s="243"/>
      <c r="BW47" s="243"/>
      <c r="BX47" s="243"/>
      <c r="CA47" s="243"/>
      <c r="CB47" s="243"/>
      <c r="CC47" s="243"/>
      <c r="CD47" s="243"/>
      <c r="CE47" s="243"/>
      <c r="CF47" s="243"/>
      <c r="CG47" s="243"/>
      <c r="CH47" s="243"/>
      <c r="CI47" s="243"/>
      <c r="CJ47" s="243"/>
      <c r="CK47" s="243"/>
      <c r="CL47" s="243"/>
      <c r="CM47" s="243"/>
      <c r="CN47" s="243"/>
      <c r="CO47" s="243"/>
      <c r="CP47" s="243"/>
      <c r="CQ47" s="243"/>
      <c r="CR47" s="243"/>
    </row>
    <row r="48" spans="1:105" s="242" customFormat="1" ht="13.15" customHeight="1">
      <c r="F48" s="242" t="s">
        <v>463</v>
      </c>
      <c r="I48" s="393" t="s">
        <v>301</v>
      </c>
      <c r="J48" s="393"/>
      <c r="K48" s="394"/>
      <c r="L48" s="394"/>
      <c r="M48" s="394"/>
      <c r="N48" s="395" t="s">
        <v>301</v>
      </c>
      <c r="O48" s="395"/>
      <c r="Q48" s="396"/>
      <c r="R48" s="396"/>
      <c r="S48" s="396"/>
      <c r="T48" s="396"/>
      <c r="U48" s="396"/>
      <c r="V48" s="396"/>
      <c r="W48" s="396"/>
      <c r="X48" s="396"/>
      <c r="Y48" s="396"/>
      <c r="Z48" s="396"/>
      <c r="AA48" s="396"/>
      <c r="AB48" s="396"/>
      <c r="AC48" s="396"/>
      <c r="AD48" s="396"/>
      <c r="AE48" s="396"/>
      <c r="AF48" s="244"/>
      <c r="AG48" s="397">
        <v>2021</v>
      </c>
      <c r="AH48" s="398"/>
      <c r="AI48" s="398"/>
      <c r="AJ48" s="398"/>
      <c r="AK48" s="398"/>
      <c r="AL48" s="245" t="s">
        <v>304</v>
      </c>
    </row>
    <row r="49" spans="1:91" s="242" customFormat="1" ht="42" customHeight="1"/>
    <row r="50" spans="1:91" s="242" customFormat="1" ht="3" customHeight="1">
      <c r="A50" s="246"/>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7"/>
    </row>
    <row r="51" spans="1:91" s="242" customFormat="1" ht="20.25">
      <c r="A51" s="248" t="s">
        <v>305</v>
      </c>
      <c r="CM51" s="249"/>
    </row>
    <row r="52" spans="1:91" ht="37.5" customHeight="1">
      <c r="A52" s="399" t="s">
        <v>434</v>
      </c>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1"/>
    </row>
    <row r="53" spans="1:91" s="136" customFormat="1" ht="12.75">
      <c r="A53" s="385" t="s">
        <v>464</v>
      </c>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7"/>
    </row>
    <row r="54" spans="1:91" ht="6" customHeight="1">
      <c r="A54" s="137"/>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138"/>
    </row>
    <row r="55" spans="1:91" ht="18.75">
      <c r="A55" s="40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AH55" s="403" t="s">
        <v>435</v>
      </c>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BM55" s="403"/>
      <c r="BN55" s="403"/>
      <c r="BO55" s="403"/>
      <c r="BP55" s="403"/>
      <c r="BQ55" s="403"/>
      <c r="BR55" s="403"/>
      <c r="BS55" s="403"/>
      <c r="BT55" s="403"/>
      <c r="BU55" s="403"/>
      <c r="BV55" s="403"/>
      <c r="BW55" s="403"/>
      <c r="BX55" s="403"/>
      <c r="BY55" s="403"/>
      <c r="BZ55" s="403"/>
      <c r="CA55" s="403"/>
      <c r="CB55" s="403"/>
      <c r="CC55" s="403"/>
      <c r="CD55" s="403"/>
      <c r="CE55" s="403"/>
      <c r="CF55" s="403"/>
      <c r="CG55" s="403"/>
      <c r="CH55" s="403"/>
      <c r="CI55" s="403"/>
      <c r="CJ55" s="403"/>
      <c r="CK55" s="403"/>
      <c r="CL55" s="403"/>
      <c r="CM55" s="404"/>
    </row>
    <row r="56" spans="1:91" s="136" customFormat="1" ht="12.75">
      <c r="A56" s="385" t="s">
        <v>309</v>
      </c>
      <c r="B56" s="386"/>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AH56" s="386" t="s">
        <v>203</v>
      </c>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386"/>
      <c r="BW56" s="386"/>
      <c r="BX56" s="386"/>
      <c r="BY56" s="386"/>
      <c r="BZ56" s="386"/>
      <c r="CA56" s="386"/>
      <c r="CB56" s="386"/>
      <c r="CC56" s="386"/>
      <c r="CD56" s="386"/>
      <c r="CE56" s="386"/>
      <c r="CF56" s="386"/>
      <c r="CG56" s="386"/>
      <c r="CH56" s="386"/>
      <c r="CI56" s="386"/>
      <c r="CJ56" s="386"/>
      <c r="CK56" s="386"/>
      <c r="CL56" s="386"/>
      <c r="CM56" s="387"/>
    </row>
    <row r="57" spans="1:91" ht="10.15" customHeight="1">
      <c r="A57" s="118"/>
      <c r="CM57" s="119"/>
    </row>
    <row r="58" spans="1:91" s="136" customFormat="1" ht="12.75">
      <c r="A58" s="388" t="s">
        <v>301</v>
      </c>
      <c r="B58" s="389"/>
      <c r="C58" s="390"/>
      <c r="D58" s="390"/>
      <c r="E58" s="390"/>
      <c r="F58" s="391" t="s">
        <v>301</v>
      </c>
      <c r="G58" s="391"/>
      <c r="I58" s="390"/>
      <c r="J58" s="390"/>
      <c r="K58" s="390"/>
      <c r="L58" s="390"/>
      <c r="M58" s="390"/>
      <c r="N58" s="390"/>
      <c r="O58" s="390"/>
      <c r="P58" s="390"/>
      <c r="Q58" s="390"/>
      <c r="R58" s="390"/>
      <c r="S58" s="390"/>
      <c r="T58" s="390"/>
      <c r="U58" s="390"/>
      <c r="V58" s="390"/>
      <c r="W58" s="390"/>
      <c r="X58" s="389">
        <v>20</v>
      </c>
      <c r="Y58" s="389"/>
      <c r="Z58" s="389"/>
      <c r="AA58" s="392" t="s">
        <v>427</v>
      </c>
      <c r="AB58" s="392"/>
      <c r="AC58" s="392"/>
      <c r="AD58" s="135" t="s">
        <v>304</v>
      </c>
      <c r="CM58" s="139"/>
    </row>
    <row r="59" spans="1:91" ht="3" customHeight="1">
      <c r="A59" s="99"/>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1"/>
    </row>
    <row r="74" spans="4:4" ht="79.5" customHeight="1"/>
    <row r="75" spans="4:4" ht="10.15" customHeight="1">
      <c r="D75" s="236"/>
    </row>
    <row r="76" spans="4:4" ht="10.15" customHeight="1">
      <c r="D76" s="216"/>
    </row>
    <row r="77" spans="4:4" s="232" customFormat="1" ht="10.15" hidden="1" customHeight="1"/>
    <row r="78" spans="4:4" s="232" customFormat="1" ht="10.15" hidden="1" customHeight="1"/>
    <row r="79" spans="4:4" s="232" customFormat="1" ht="10.15" hidden="1" customHeight="1"/>
    <row r="99" spans="4:5" ht="10.15" customHeight="1">
      <c r="D99" s="237" t="s">
        <v>472</v>
      </c>
      <c r="E99" s="236"/>
    </row>
    <row r="100" spans="4:5" s="232" customFormat="1" ht="10.15" hidden="1" customHeight="1"/>
    <row r="101" spans="4:5" s="232" customFormat="1" ht="10.15" hidden="1" customHeight="1"/>
    <row r="102" spans="4:5" s="232" customFormat="1" ht="10.15" hidden="1" customHeight="1"/>
    <row r="103" spans="4:5" s="232" customFormat="1" ht="10.15" hidden="1" customHeight="1"/>
    <row r="104" spans="4:5" s="232" customFormat="1" ht="10.15" hidden="1" customHeight="1"/>
    <row r="105" spans="4:5" s="232" customFormat="1" ht="10.15" hidden="1" customHeight="1"/>
    <row r="106" spans="4:5" s="232" customFormat="1" ht="10.15" hidden="1" customHeight="1"/>
    <row r="107" spans="4:5" s="232" customFormat="1" ht="10.15" hidden="1" customHeight="1"/>
    <row r="108" spans="4:5" s="232" customFormat="1" ht="10.15" hidden="1" customHeight="1"/>
  </sheetData>
  <mergeCells count="136">
    <mergeCell ref="A24:H24"/>
    <mergeCell ref="I24:CM24"/>
    <mergeCell ref="CN24:CU24"/>
    <mergeCell ref="A30:H30"/>
    <mergeCell ref="I30:CM30"/>
    <mergeCell ref="CN30:CU30"/>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B1:DA1"/>
    <mergeCell ref="A3:H5"/>
    <mergeCell ref="I3:CM5"/>
    <mergeCell ref="CN3:CU5"/>
    <mergeCell ref="CV3:CV5"/>
    <mergeCell ref="CW3:CW5"/>
    <mergeCell ref="CX3:DA3"/>
    <mergeCell ref="DA4:DA5"/>
    <mergeCell ref="A6:H6"/>
    <mergeCell ref="I6:CM6"/>
    <mergeCell ref="CN6:CU6"/>
    <mergeCell ref="A8:H8"/>
    <mergeCell ref="I8:CM8"/>
    <mergeCell ref="CN8:CU8"/>
    <mergeCell ref="A9:H9"/>
    <mergeCell ref="I9:CM9"/>
    <mergeCell ref="CN9:CU9"/>
    <mergeCell ref="A10:H10"/>
    <mergeCell ref="I10:CM10"/>
    <mergeCell ref="CN10:CU10"/>
    <mergeCell ref="A11:H11"/>
    <mergeCell ref="I11:CM11"/>
    <mergeCell ref="CN11:CU11"/>
    <mergeCell ref="A15:H15"/>
    <mergeCell ref="I15:CM15"/>
    <mergeCell ref="CN15:CU15"/>
    <mergeCell ref="A16:H16"/>
    <mergeCell ref="I16:CM16"/>
    <mergeCell ref="CN16:CU16"/>
    <mergeCell ref="A12:H12"/>
    <mergeCell ref="I12:CM12"/>
    <mergeCell ref="CN12:CU12"/>
    <mergeCell ref="A14:H14"/>
    <mergeCell ref="I14:CM14"/>
    <mergeCell ref="CN14:CU14"/>
    <mergeCell ref="A13:H13"/>
    <mergeCell ref="I13:CM13"/>
    <mergeCell ref="CN13:CU13"/>
    <mergeCell ref="A17:H17"/>
    <mergeCell ref="I17:CM17"/>
    <mergeCell ref="CN17:CU17"/>
    <mergeCell ref="A18:H18"/>
    <mergeCell ref="I18:CM18"/>
    <mergeCell ref="CN18:CU18"/>
    <mergeCell ref="A19:H19"/>
    <mergeCell ref="I19:CM19"/>
    <mergeCell ref="CN19:CU19"/>
    <mergeCell ref="A20:H20"/>
    <mergeCell ref="I20:CM20"/>
    <mergeCell ref="CN20:CU20"/>
    <mergeCell ref="A22:H22"/>
    <mergeCell ref="I22:CM22"/>
    <mergeCell ref="CN22:CU22"/>
    <mergeCell ref="A23:H23"/>
    <mergeCell ref="I23:CM23"/>
    <mergeCell ref="CN23:CU23"/>
    <mergeCell ref="A21:H21"/>
    <mergeCell ref="I21:CM21"/>
    <mergeCell ref="CN21:CU21"/>
    <mergeCell ref="A31:H31"/>
    <mergeCell ref="I31:CM31"/>
    <mergeCell ref="CN31:CU31"/>
    <mergeCell ref="A32:H32"/>
    <mergeCell ref="I32:CM32"/>
    <mergeCell ref="CN32:CU32"/>
    <mergeCell ref="A33:H33"/>
    <mergeCell ref="I33:CM33"/>
    <mergeCell ref="CN33:CU33"/>
    <mergeCell ref="A34:H34"/>
    <mergeCell ref="I34:CM34"/>
    <mergeCell ref="CN34:CU34"/>
    <mergeCell ref="A35:H35"/>
    <mergeCell ref="I35:CM35"/>
    <mergeCell ref="CN35:CU35"/>
    <mergeCell ref="A36:H36"/>
    <mergeCell ref="I36:CM36"/>
    <mergeCell ref="CN36:CU36"/>
    <mergeCell ref="A37:H37"/>
    <mergeCell ref="I37:CM37"/>
    <mergeCell ref="CN37:CU37"/>
    <mergeCell ref="A38:H38"/>
    <mergeCell ref="I38:CM38"/>
    <mergeCell ref="CN38:CU38"/>
    <mergeCell ref="A39:H39"/>
    <mergeCell ref="I39:CM39"/>
    <mergeCell ref="CN39:CU39"/>
    <mergeCell ref="AQ42:BH42"/>
    <mergeCell ref="BK42:BV42"/>
    <mergeCell ref="BY42:CR42"/>
    <mergeCell ref="AQ43:BH43"/>
    <mergeCell ref="BK43:BV43"/>
    <mergeCell ref="BY43:CR43"/>
    <mergeCell ref="AM45:BD45"/>
    <mergeCell ref="BG45:BX45"/>
    <mergeCell ref="CA45:CR45"/>
    <mergeCell ref="AM46:BD46"/>
    <mergeCell ref="BG46:BX46"/>
    <mergeCell ref="CA46:CR46"/>
    <mergeCell ref="A56:Y56"/>
    <mergeCell ref="AH56:CM56"/>
    <mergeCell ref="A58:B58"/>
    <mergeCell ref="C58:E58"/>
    <mergeCell ref="F58:G58"/>
    <mergeCell ref="I58:W58"/>
    <mergeCell ref="X58:Z58"/>
    <mergeCell ref="AA58:AC58"/>
    <mergeCell ref="I48:J48"/>
    <mergeCell ref="K48:M48"/>
    <mergeCell ref="N48:O48"/>
    <mergeCell ref="Q48:AE48"/>
    <mergeCell ref="AG48:AK48"/>
    <mergeCell ref="A52:CM52"/>
    <mergeCell ref="A53:CM53"/>
    <mergeCell ref="A55:Y55"/>
    <mergeCell ref="AH55:CM55"/>
  </mergeCells>
  <pageMargins left="0.70866141732283472" right="0.70866141732283472" top="0.74803149606299213" bottom="0.74803149606299213" header="0.31496062992125984" footer="0.31496062992125984"/>
  <pageSetup paperSize="9" scale="60" fitToHeight="2"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31</vt:i4>
      </vt:variant>
    </vt:vector>
  </HeadingPairs>
  <TitlesOfParts>
    <vt:vector size="40"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н (2</vt:lpstr>
      <vt:lpstr>ФХД_ Сведения по выплатам АЦК</vt:lpstr>
      <vt:lpstr>ФХД_ Сведения по выплатам</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выплатам'!IS_DOCUMENT</vt:lpstr>
      <vt:lpstr>'ФХД_ Сведения по выплатам АЦК'!IS_DOCUMENT</vt:lpstr>
      <vt:lpstr>'ФХД_ Сведения по выплатам н (2'!IS_DOCUMENT</vt:lpstr>
      <vt:lpstr>'ФХД_ Сведения по выплатам на з'!IS_DOCUMENT</vt:lpstr>
      <vt:lpstr>Лист3!Print_Titles</vt:lpstr>
      <vt:lpstr>'Поступления и выплаты'!Print_Titles</vt:lpstr>
      <vt:lpstr>Лист3!Область_печати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выплатам'!Область_печати</vt:lpstr>
      <vt:lpstr>'ФХД_ Сведения по выплатам АЦК'!Область_печати</vt:lpstr>
      <vt:lpstr>'ФХД_ Сведения по выплатам н (2'!Область_печати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Экономист</cp:lastModifiedBy>
  <cp:revision>1</cp:revision>
  <cp:lastPrinted>2021-10-15T13:32:23Z</cp:lastPrinted>
  <dcterms:created xsi:type="dcterms:W3CDTF">2006-09-16T00:00:00Z</dcterms:created>
  <dcterms:modified xsi:type="dcterms:W3CDTF">2021-10-19T07:51:59Z</dcterms:modified>
</cp:coreProperties>
</file>